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Felix\Others\Consult\Sheila Osei Boakye\Litracy 4 Life\L4L Accounts\"/>
    </mc:Choice>
  </mc:AlternateContent>
  <bookViews>
    <workbookView xWindow="0" yWindow="0" windowWidth="20490" windowHeight="7620" activeTab="3"/>
  </bookViews>
  <sheets>
    <sheet name="L4L-SOA 2022" sheetId="8" r:id="rId1"/>
    <sheet name="L4L-FinStatement_2023" sheetId="9" r:id="rId2"/>
    <sheet name="L4L-FinStatement_2024" sheetId="11" r:id="rId3"/>
    <sheet name="L4L-FinStatement_2025" sheetId="12" r:id="rId4"/>
  </sheets>
  <definedNames>
    <definedName name="a" localSheetId="1">#REF!</definedName>
    <definedName name="a" localSheetId="2">#REF!</definedName>
    <definedName name="a" localSheetId="3">#REF!</definedName>
    <definedName name="a" localSheetId="0">#REF!</definedName>
    <definedName name="a">#REF!</definedName>
    <definedName name="APR" localSheetId="1">#REF!</definedName>
    <definedName name="APR" localSheetId="2">#REF!</definedName>
    <definedName name="APR" localSheetId="3">#REF!</definedName>
    <definedName name="APR" localSheetId="0">#REF!</definedName>
    <definedName name="APR">#REF!</definedName>
    <definedName name="AUG" localSheetId="1">#REF!</definedName>
    <definedName name="AUG" localSheetId="2">#REF!</definedName>
    <definedName name="AUG" localSheetId="3">#REF!</definedName>
    <definedName name="AUG" localSheetId="0">#REF!</definedName>
    <definedName name="AUG">#REF!</definedName>
    <definedName name="DEC" localSheetId="1">#REF!</definedName>
    <definedName name="DEC" localSheetId="2">#REF!</definedName>
    <definedName name="DEC" localSheetId="3">#REF!</definedName>
    <definedName name="DEC" localSheetId="0">#REF!</definedName>
    <definedName name="DEC">#REF!</definedName>
    <definedName name="EEW" localSheetId="1">#REF!</definedName>
    <definedName name="EEW" localSheetId="2">#REF!</definedName>
    <definedName name="EEW" localSheetId="3">#REF!</definedName>
    <definedName name="EEW" localSheetId="0">#REF!</definedName>
    <definedName name="EEW">#REF!</definedName>
    <definedName name="expl_2000" localSheetId="1">#REF!</definedName>
    <definedName name="expl_2000" localSheetId="2">#REF!</definedName>
    <definedName name="expl_2000" localSheetId="3">#REF!</definedName>
    <definedName name="expl_2000" localSheetId="0">#REF!</definedName>
    <definedName name="expl_2000">#REF!</definedName>
    <definedName name="expl_2001" localSheetId="1">#REF!</definedName>
    <definedName name="expl_2001" localSheetId="2">#REF!</definedName>
    <definedName name="expl_2001" localSheetId="3">#REF!</definedName>
    <definedName name="expl_2001" localSheetId="0">#REF!</definedName>
    <definedName name="expl_2001">#REF!</definedName>
    <definedName name="expl_2002" localSheetId="1">#REF!</definedName>
    <definedName name="expl_2002" localSheetId="2">#REF!</definedName>
    <definedName name="expl_2002" localSheetId="3">#REF!</definedName>
    <definedName name="expl_2002" localSheetId="0">#REF!</definedName>
    <definedName name="expl_2002">#REF!</definedName>
    <definedName name="expl_2003" localSheetId="1">#REF!</definedName>
    <definedName name="expl_2003" localSheetId="2">#REF!</definedName>
    <definedName name="expl_2003" localSheetId="3">#REF!</definedName>
    <definedName name="expl_2003" localSheetId="0">#REF!</definedName>
    <definedName name="expl_2003">#REF!</definedName>
    <definedName name="HTML_CodePage" hidden="1">1252</definedName>
    <definedName name="HTML_Control" localSheetId="1" hidden="1">{"'Projection USA'!$A$2:$M$191"}</definedName>
    <definedName name="HTML_Control" localSheetId="2" hidden="1">{"'Projection USA'!$A$2:$M$191"}</definedName>
    <definedName name="HTML_Control" localSheetId="3" hidden="1">{"'Projection USA'!$A$2:$M$191"}</definedName>
    <definedName name="HTML_Control" localSheetId="0" hidden="1">{"'Projection USA'!$A$2:$M$191"}</definedName>
    <definedName name="HTML_Control" hidden="1">{"'Projection USA'!$A$2:$M$191"}</definedName>
    <definedName name="HTML_Description" hidden="1">""</definedName>
    <definedName name="HTML_Email" hidden="1">""</definedName>
    <definedName name="HTML_Header" hidden="1">"Projection USA"</definedName>
    <definedName name="HTML_LastUpdate" hidden="1">"02/04/00"</definedName>
    <definedName name="HTML_LineAfter" hidden="1">FALSE</definedName>
    <definedName name="HTML_LineBefore" hidden="1">FALSE</definedName>
    <definedName name="HTML_Name" hidden="1">"Lucas"</definedName>
    <definedName name="HTML_OBDlg2" hidden="1">TRUE</definedName>
    <definedName name="HTML_OBDlg3" hidden="1">TRUE</definedName>
    <definedName name="HTML_OBDlg4" hidden="1">TRUE</definedName>
    <definedName name="HTML_OS" hidden="1">0</definedName>
    <definedName name="HTML_PathFile" hidden="1">"C:\Mes documents\MonHTML.htm"</definedName>
    <definedName name="HTML_PathTemplate" hidden="1">"C:\Mes documents\HTMLTemp.htm"</definedName>
    <definedName name="HTML_Title" hidden="1">"exploitation 21NET Generale"</definedName>
    <definedName name="JUL" localSheetId="1">#REF!</definedName>
    <definedName name="JUL" localSheetId="2">#REF!</definedName>
    <definedName name="JUL" localSheetId="3">#REF!</definedName>
    <definedName name="JUL" localSheetId="0">#REF!</definedName>
    <definedName name="JUL">#REF!</definedName>
    <definedName name="JUN" localSheetId="1">#REF!</definedName>
    <definedName name="JUN" localSheetId="2">#REF!</definedName>
    <definedName name="JUN" localSheetId="3">#REF!</definedName>
    <definedName name="JUN" localSheetId="0">#REF!</definedName>
    <definedName name="JUN">#REF!</definedName>
    <definedName name="JUNE" localSheetId="1">#REF!</definedName>
    <definedName name="JUNE" localSheetId="2">#REF!</definedName>
    <definedName name="JUNE" localSheetId="3">#REF!</definedName>
    <definedName name="JUNE" localSheetId="0">#REF!</definedName>
    <definedName name="JUNE">#REF!</definedName>
    <definedName name="MAR" localSheetId="1">#REF!</definedName>
    <definedName name="MAR" localSheetId="2">#REF!</definedName>
    <definedName name="MAR" localSheetId="3">#REF!</definedName>
    <definedName name="MAR" localSheetId="0">#REF!</definedName>
    <definedName name="MAR">#REF!</definedName>
    <definedName name="MAR." localSheetId="1">#REF!</definedName>
    <definedName name="MAR." localSheetId="2">#REF!</definedName>
    <definedName name="MAR." localSheetId="3">#REF!</definedName>
    <definedName name="MAR." localSheetId="0">#REF!</definedName>
    <definedName name="MAR.">#REF!</definedName>
    <definedName name="MARR" localSheetId="1">#REF!</definedName>
    <definedName name="MARR" localSheetId="2">#REF!</definedName>
    <definedName name="MARR" localSheetId="3">#REF!</definedName>
    <definedName name="MARR" localSheetId="0">#REF!</definedName>
    <definedName name="MARR">#REF!</definedName>
    <definedName name="MAY" localSheetId="1">#REF!</definedName>
    <definedName name="MAY" localSheetId="2">#REF!</definedName>
    <definedName name="MAY" localSheetId="3">#REF!</definedName>
    <definedName name="MAY" localSheetId="0">#REF!</definedName>
    <definedName name="MAY">#REF!</definedName>
    <definedName name="NOVEM" localSheetId="1">#REF!</definedName>
    <definedName name="NOVEM" localSheetId="2">#REF!</definedName>
    <definedName name="NOVEM" localSheetId="3">#REF!</definedName>
    <definedName name="NOVEM" localSheetId="0">#REF!</definedName>
    <definedName name="NOVEM">#REF!</definedName>
    <definedName name="OCT" localSheetId="1">#REF!</definedName>
    <definedName name="OCT" localSheetId="2">#REF!</definedName>
    <definedName name="OCT" localSheetId="3">#REF!</definedName>
    <definedName name="OCT" localSheetId="0">#REF!</definedName>
    <definedName name="OCT">#REF!</definedName>
    <definedName name="_xlnm.Print_Area" localSheetId="1">'L4L-FinStatement_2023'!$A:$J</definedName>
    <definedName name="_xlnm.Print_Area" localSheetId="2">'L4L-FinStatement_2024'!$A:$J</definedName>
    <definedName name="_xlnm.Print_Area" localSheetId="3">'L4L-FinStatement_2025'!$A:$J</definedName>
    <definedName name="_xlnm.Print_Area" localSheetId="0">'L4L-SOA 2022'!$A:$J</definedName>
    <definedName name="REF" localSheetId="1">#REF!</definedName>
    <definedName name="REF" localSheetId="2">#REF!</definedName>
    <definedName name="REF" localSheetId="3">#REF!</definedName>
    <definedName name="REF" localSheetId="0">#REF!</definedName>
    <definedName name="REF">#REF!</definedName>
    <definedName name="Retour" localSheetId="1">#REF!</definedName>
    <definedName name="Retour" localSheetId="2">#REF!</definedName>
    <definedName name="Retour" localSheetId="3">#REF!</definedName>
    <definedName name="Retour" localSheetId="0">#REF!</definedName>
    <definedName name="Retour">#REF!</definedName>
    <definedName name="SS" localSheetId="1">#REF!</definedName>
    <definedName name="SS" localSheetId="2">#REF!</definedName>
    <definedName name="SS" localSheetId="3">#REF!</definedName>
    <definedName name="SS" localSheetId="0">#REF!</definedName>
    <definedName name="SS">#REF!</definedName>
    <definedName name="Statement_Date" localSheetId="1">#REF!</definedName>
    <definedName name="Statement_Date" localSheetId="2">#REF!</definedName>
    <definedName name="Statement_Date" localSheetId="3">#REF!</definedName>
    <definedName name="Statement_Date" localSheetId="0">#REF!</definedName>
    <definedName name="Statement_Date">#REF!</definedName>
    <definedName name="TB_Update_Accountant" localSheetId="1">#REF!</definedName>
    <definedName name="TB_Update_Accountant" localSheetId="2">#REF!</definedName>
    <definedName name="TB_Update_Accountant" localSheetId="3">#REF!</definedName>
    <definedName name="TB_Update_Accountant" localSheetId="0">#REF!</definedName>
    <definedName name="TB_Update_Accountant">#REF!</definedName>
    <definedName name="ventes_2000" localSheetId="1">#REF!</definedName>
    <definedName name="ventes_2000" localSheetId="2">#REF!</definedName>
    <definedName name="ventes_2000" localSheetId="3">#REF!</definedName>
    <definedName name="ventes_2000" localSheetId="0">#REF!</definedName>
    <definedName name="ventes_2000">#REF!</definedName>
    <definedName name="ventes_2001" localSheetId="1">#REF!</definedName>
    <definedName name="ventes_2001" localSheetId="2">#REF!</definedName>
    <definedName name="ventes_2001" localSheetId="3">#REF!</definedName>
    <definedName name="ventes_2001" localSheetId="0">#REF!</definedName>
    <definedName name="ventes_2001">#REF!</definedName>
    <definedName name="ventes_2002" localSheetId="1">#REF!</definedName>
    <definedName name="ventes_2002" localSheetId="2">#REF!</definedName>
    <definedName name="ventes_2002" localSheetId="3">#REF!</definedName>
    <definedName name="ventes_2002" localSheetId="0">#REF!</definedName>
    <definedName name="ventes_2002">#REF!</definedName>
    <definedName name="ventes_2003" localSheetId="1">#REF!</definedName>
    <definedName name="ventes_2003" localSheetId="2">#REF!</definedName>
    <definedName name="ventes_2003" localSheetId="3">#REF!</definedName>
    <definedName name="ventes_2003" localSheetId="0">#REF!</definedName>
    <definedName name="ventes_2003">#REF!</definedName>
    <definedName name="Year_0_DG" localSheetId="1">#REF!</definedName>
    <definedName name="Year_0_DG" localSheetId="2">#REF!</definedName>
    <definedName name="Year_0_DG" localSheetId="3">#REF!</definedName>
    <definedName name="Year_0_DG" localSheetId="0">#REF!</definedName>
    <definedName name="Year_0_DG">#REF!</definedName>
    <definedName name="Year_1_DG" localSheetId="1">#REF!</definedName>
    <definedName name="Year_1_DG" localSheetId="2">#REF!</definedName>
    <definedName name="Year_1_DG" localSheetId="3">#REF!</definedName>
    <definedName name="Year_1_DG" localSheetId="0">#REF!</definedName>
    <definedName name="Year_1_DG">#REF!</definedName>
    <definedName name="YEAR_2_DG" localSheetId="1">#REF!</definedName>
    <definedName name="YEAR_2_DG" localSheetId="2">#REF!</definedName>
    <definedName name="YEAR_2_DG" localSheetId="3">#REF!</definedName>
    <definedName name="YEAR_2_DG" localSheetId="0">#REF!</definedName>
    <definedName name="YEAR_2_DG">#REF!</definedName>
    <definedName name="YEAR_3_DG" localSheetId="1">#REF!</definedName>
    <definedName name="YEAR_3_DG" localSheetId="2">#REF!</definedName>
    <definedName name="YEAR_3_DG" localSheetId="3">#REF!</definedName>
    <definedName name="YEAR_3_DG" localSheetId="0">#REF!</definedName>
    <definedName name="YEAR_3_DG">#REF!</definedName>
    <definedName name="Z_050C3D5C_1E4C_4BB1_811E_EAA11A84F31F_.wvu.PrintArea" localSheetId="1" hidden="1">'L4L-FinStatement_2023'!$A$1:$J$674</definedName>
    <definedName name="Z_050C3D5C_1E4C_4BB1_811E_EAA11A84F31F_.wvu.PrintArea" localSheetId="2" hidden="1">'L4L-FinStatement_2024'!$A$1:$J$674</definedName>
    <definedName name="Z_050C3D5C_1E4C_4BB1_811E_EAA11A84F31F_.wvu.PrintArea" localSheetId="3" hidden="1">'L4L-FinStatement_2025'!$A$1:$J$674</definedName>
    <definedName name="Z_050C3D5C_1E4C_4BB1_811E_EAA11A84F31F_.wvu.PrintArea" localSheetId="0" hidden="1">'L4L-SOA 2022'!$A$1:$J$674</definedName>
    <definedName name="Z_050C3D5C_1E4C_4BB1_811E_EAA11A84F31F_.wvu.Rows" localSheetId="1" hidden="1">'L4L-FinStatement_2023'!#REF!</definedName>
    <definedName name="Z_050C3D5C_1E4C_4BB1_811E_EAA11A84F31F_.wvu.Rows" localSheetId="2" hidden="1">'L4L-FinStatement_2024'!#REF!</definedName>
    <definedName name="Z_050C3D5C_1E4C_4BB1_811E_EAA11A84F31F_.wvu.Rows" localSheetId="3" hidden="1">'L4L-FinStatement_2025'!#REF!</definedName>
    <definedName name="Z_050C3D5C_1E4C_4BB1_811E_EAA11A84F31F_.wvu.Rows" localSheetId="0" hidden="1">'L4L-SOA 2022'!#REF!</definedName>
    <definedName name="Z_3609DFCE_FD78_48A9_BF85_A0D9DEB1C577_.wvu.PrintArea" localSheetId="1" hidden="1">'L4L-FinStatement_2023'!$A$2:$J$709</definedName>
    <definedName name="Z_3609DFCE_FD78_48A9_BF85_A0D9DEB1C577_.wvu.PrintArea" localSheetId="2" hidden="1">'L4L-FinStatement_2024'!$A$2:$J$709</definedName>
    <definedName name="Z_3609DFCE_FD78_48A9_BF85_A0D9DEB1C577_.wvu.PrintArea" localSheetId="3" hidden="1">'L4L-FinStatement_2025'!$A$2:$J$709</definedName>
    <definedName name="Z_3609DFCE_FD78_48A9_BF85_A0D9DEB1C577_.wvu.PrintArea" localSheetId="0" hidden="1">'L4L-SOA 2022'!$A$2:$J$709</definedName>
    <definedName name="Z_56192484_47F3_4AAE_BD8E_BF37DC4F9058_.wvu.PrintArea" localSheetId="1" hidden="1">'L4L-FinStatement_2023'!$A$1:$J$674</definedName>
    <definedName name="Z_56192484_47F3_4AAE_BD8E_BF37DC4F9058_.wvu.PrintArea" localSheetId="2" hidden="1">'L4L-FinStatement_2024'!$A$1:$J$674</definedName>
    <definedName name="Z_56192484_47F3_4AAE_BD8E_BF37DC4F9058_.wvu.PrintArea" localSheetId="3" hidden="1">'L4L-FinStatement_2025'!$A$1:$J$674</definedName>
    <definedName name="Z_56192484_47F3_4AAE_BD8E_BF37DC4F9058_.wvu.PrintArea" localSheetId="0" hidden="1">'L4L-SOA 2022'!$A$1:$J$674</definedName>
    <definedName name="Z_6216D1A1_2595_4D0D_80E1_F336F942D272_.wvu.PrintArea" localSheetId="1" hidden="1">'L4L-FinStatement_2023'!$A$1:$J$674</definedName>
    <definedName name="Z_6216D1A1_2595_4D0D_80E1_F336F942D272_.wvu.PrintArea" localSheetId="2" hidden="1">'L4L-FinStatement_2024'!$A$1:$J$674</definedName>
    <definedName name="Z_6216D1A1_2595_4D0D_80E1_F336F942D272_.wvu.PrintArea" localSheetId="3" hidden="1">'L4L-FinStatement_2025'!$A$1:$J$674</definedName>
    <definedName name="Z_6216D1A1_2595_4D0D_80E1_F336F942D272_.wvu.PrintArea" localSheetId="0" hidden="1">'L4L-SOA 2022'!$A$1:$J$674</definedName>
    <definedName name="Z_6216D1A1_2595_4D0D_80E1_F336F942D272_.wvu.Rows" localSheetId="1" hidden="1">'L4L-FinStatement_2023'!#REF!</definedName>
    <definedName name="Z_6216D1A1_2595_4D0D_80E1_F336F942D272_.wvu.Rows" localSheetId="2" hidden="1">'L4L-FinStatement_2024'!#REF!</definedName>
    <definedName name="Z_6216D1A1_2595_4D0D_80E1_F336F942D272_.wvu.Rows" localSheetId="3" hidden="1">'L4L-FinStatement_2025'!#REF!</definedName>
    <definedName name="Z_6216D1A1_2595_4D0D_80E1_F336F942D272_.wvu.Rows" localSheetId="0" hidden="1">'L4L-SOA 2022'!#REF!</definedName>
    <definedName name="Z_6B23F814_88C7_4C51_ABB7_8193733E9460_.wvu.PrintArea" localSheetId="1" hidden="1">'L4L-FinStatement_2023'!$A$2:$J$687</definedName>
    <definedName name="Z_6B23F814_88C7_4C51_ABB7_8193733E9460_.wvu.PrintArea" localSheetId="2" hidden="1">'L4L-FinStatement_2024'!$A$2:$J$687</definedName>
    <definedName name="Z_6B23F814_88C7_4C51_ABB7_8193733E9460_.wvu.PrintArea" localSheetId="3" hidden="1">'L4L-FinStatement_2025'!$A$2:$J$687</definedName>
    <definedName name="Z_6B23F814_88C7_4C51_ABB7_8193733E9460_.wvu.PrintArea" localSheetId="0" hidden="1">'L4L-SOA 2022'!$A$2:$J$687</definedName>
    <definedName name="Z_7CDFF214_AAE8_4F74_B6D9_C60CACC2498D_.wvu.PrintArea" localSheetId="1" hidden="1">'L4L-FinStatement_2023'!$A$1:$J$674</definedName>
    <definedName name="Z_7CDFF214_AAE8_4F74_B6D9_C60CACC2498D_.wvu.PrintArea" localSheetId="2" hidden="1">'L4L-FinStatement_2024'!$A$1:$J$674</definedName>
    <definedName name="Z_7CDFF214_AAE8_4F74_B6D9_C60CACC2498D_.wvu.PrintArea" localSheetId="3" hidden="1">'L4L-FinStatement_2025'!$A$1:$J$674</definedName>
    <definedName name="Z_7CDFF214_AAE8_4F74_B6D9_C60CACC2498D_.wvu.PrintArea" localSheetId="0" hidden="1">'L4L-SOA 2022'!$A$1:$J$674</definedName>
    <definedName name="Z_9B65A2AF_1243_41CF_B47D_4FCCB99CCF29_.wvu.PrintArea" localSheetId="1" hidden="1">'L4L-FinStatement_2023'!$A$2:$J$687</definedName>
    <definedName name="Z_9B65A2AF_1243_41CF_B47D_4FCCB99CCF29_.wvu.PrintArea" localSheetId="2" hidden="1">'L4L-FinStatement_2024'!$A$2:$J$687</definedName>
    <definedName name="Z_9B65A2AF_1243_41CF_B47D_4FCCB99CCF29_.wvu.PrintArea" localSheetId="3" hidden="1">'L4L-FinStatement_2025'!$A$2:$J$687</definedName>
    <definedName name="Z_9B65A2AF_1243_41CF_B47D_4FCCB99CCF29_.wvu.PrintArea" localSheetId="0" hidden="1">'L4L-SOA 2022'!$A$2:$J$687</definedName>
    <definedName name="Z_AD9A382A_12AE_47A5_A79C_273117BB61EA_.wvu.PrintArea" localSheetId="1" hidden="1">'L4L-FinStatement_2023'!$A$1:$J$674</definedName>
    <definedName name="Z_AD9A382A_12AE_47A5_A79C_273117BB61EA_.wvu.PrintArea" localSheetId="2" hidden="1">'L4L-FinStatement_2024'!$A$1:$J$674</definedName>
    <definedName name="Z_AD9A382A_12AE_47A5_A79C_273117BB61EA_.wvu.PrintArea" localSheetId="3" hidden="1">'L4L-FinStatement_2025'!$A$1:$J$674</definedName>
    <definedName name="Z_AD9A382A_12AE_47A5_A79C_273117BB61EA_.wvu.PrintArea" localSheetId="0" hidden="1">'L4L-SOA 2022'!$A$1:$J$674</definedName>
    <definedName name="Z_C49E7356_93DD_465D_B01F_88057EF02417_.wvu.PrintArea" localSheetId="1" hidden="1">'L4L-FinStatement_2023'!$A$1:$J$674</definedName>
    <definedName name="Z_C49E7356_93DD_465D_B01F_88057EF02417_.wvu.PrintArea" localSheetId="2" hidden="1">'L4L-FinStatement_2024'!$A$1:$J$674</definedName>
    <definedName name="Z_C49E7356_93DD_465D_B01F_88057EF02417_.wvu.PrintArea" localSheetId="3" hidden="1">'L4L-FinStatement_2025'!$A$1:$J$674</definedName>
    <definedName name="Z_C49E7356_93DD_465D_B01F_88057EF02417_.wvu.PrintArea" localSheetId="0" hidden="1">'L4L-SOA 2022'!$A$1:$J$674</definedName>
    <definedName name="Z_C49E7356_93DD_465D_B01F_88057EF02417_.wvu.Rows" localSheetId="1" hidden="1">'L4L-FinStatement_2023'!#REF!</definedName>
    <definedName name="Z_C49E7356_93DD_465D_B01F_88057EF02417_.wvu.Rows" localSheetId="2" hidden="1">'L4L-FinStatement_2024'!#REF!</definedName>
    <definedName name="Z_C49E7356_93DD_465D_B01F_88057EF02417_.wvu.Rows" localSheetId="3" hidden="1">'L4L-FinStatement_2025'!#REF!</definedName>
    <definedName name="Z_C49E7356_93DD_465D_B01F_88057EF02417_.wvu.Rows" localSheetId="0" hidden="1">'L4L-SOA 2022'!#REF!</definedName>
    <definedName name="Z_C5886EE4_46B7_4C49_827E_2F9BA4BF5611_.wvu.PrintArea" localSheetId="1" hidden="1">'L4L-FinStatement_2023'!$A$1:$J$674</definedName>
    <definedName name="Z_C5886EE4_46B7_4C49_827E_2F9BA4BF5611_.wvu.PrintArea" localSheetId="2" hidden="1">'L4L-FinStatement_2024'!$A$1:$J$674</definedName>
    <definedName name="Z_C5886EE4_46B7_4C49_827E_2F9BA4BF5611_.wvu.PrintArea" localSheetId="3" hidden="1">'L4L-FinStatement_2025'!$A$1:$J$674</definedName>
    <definedName name="Z_C5886EE4_46B7_4C49_827E_2F9BA4BF5611_.wvu.PrintArea" localSheetId="0" hidden="1">'L4L-SOA 2022'!$A$1:$J$674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10" i="12" l="1"/>
  <c r="J530" i="12"/>
  <c r="J327" i="12"/>
  <c r="J495" i="12"/>
  <c r="J492" i="12"/>
  <c r="J491" i="12"/>
  <c r="F630" i="12"/>
  <c r="F631" i="12"/>
  <c r="F633" i="12" s="1"/>
  <c r="F632" i="12"/>
  <c r="F628" i="12"/>
  <c r="F629" i="12"/>
  <c r="F622" i="12"/>
  <c r="F623" i="12"/>
  <c r="F625" i="12" s="1"/>
  <c r="F624" i="12"/>
  <c r="F620" i="12"/>
  <c r="F621" i="12"/>
  <c r="F194" i="12"/>
  <c r="J649" i="12"/>
  <c r="J584" i="12" s="1"/>
  <c r="J586" i="12" s="1"/>
  <c r="J628" i="12"/>
  <c r="H625" i="12"/>
  <c r="J624" i="12"/>
  <c r="H632" i="12" s="1"/>
  <c r="J632" i="12" s="1"/>
  <c r="J622" i="12"/>
  <c r="H630" i="12" s="1"/>
  <c r="J630" i="12" s="1"/>
  <c r="J621" i="12"/>
  <c r="H629" i="12" s="1"/>
  <c r="J629" i="12" s="1"/>
  <c r="J620" i="12"/>
  <c r="A612" i="12"/>
  <c r="A611" i="12"/>
  <c r="J598" i="12"/>
  <c r="J583" i="12"/>
  <c r="J581" i="12"/>
  <c r="J575" i="12"/>
  <c r="J568" i="12"/>
  <c r="J560" i="12"/>
  <c r="J554" i="12"/>
  <c r="A548" i="12"/>
  <c r="A547" i="12"/>
  <c r="J535" i="12"/>
  <c r="J533" i="12"/>
  <c r="J531" i="12"/>
  <c r="J529" i="12"/>
  <c r="J524" i="12"/>
  <c r="J523" i="12"/>
  <c r="J521" i="12"/>
  <c r="J515" i="12"/>
  <c r="J312" i="12" s="1"/>
  <c r="J511" i="12"/>
  <c r="J502" i="12"/>
  <c r="J498" i="12"/>
  <c r="J504" i="12" s="1"/>
  <c r="J493" i="12"/>
  <c r="J489" i="12"/>
  <c r="A483" i="12"/>
  <c r="A482" i="12"/>
  <c r="A438" i="12"/>
  <c r="A437" i="12"/>
  <c r="A399" i="12"/>
  <c r="A398" i="12"/>
  <c r="A357" i="12"/>
  <c r="A356" i="12"/>
  <c r="J316" i="12"/>
  <c r="J308" i="12"/>
  <c r="A302" i="12"/>
  <c r="A301" i="12"/>
  <c r="F287" i="12"/>
  <c r="A287" i="12"/>
  <c r="J278" i="12"/>
  <c r="J276" i="12"/>
  <c r="J269" i="12"/>
  <c r="J259" i="12"/>
  <c r="J258" i="12"/>
  <c r="J260" i="12" s="1"/>
  <c r="J257" i="12"/>
  <c r="A245" i="12"/>
  <c r="A244" i="12"/>
  <c r="A202" i="12"/>
  <c r="A172" i="12"/>
  <c r="A203" i="12" s="1"/>
  <c r="A171" i="12"/>
  <c r="A125" i="12"/>
  <c r="A124" i="12"/>
  <c r="A60" i="12"/>
  <c r="A59" i="12"/>
  <c r="J511" i="11"/>
  <c r="J327" i="11"/>
  <c r="J492" i="11"/>
  <c r="J491" i="11"/>
  <c r="J530" i="11"/>
  <c r="J529" i="11"/>
  <c r="J526" i="11"/>
  <c r="J521" i="11"/>
  <c r="F630" i="11"/>
  <c r="F631" i="11"/>
  <c r="F632" i="11"/>
  <c r="F628" i="11"/>
  <c r="F629" i="11"/>
  <c r="F620" i="11"/>
  <c r="F622" i="11"/>
  <c r="F623" i="11"/>
  <c r="F625" i="11" s="1"/>
  <c r="F624" i="11"/>
  <c r="F621" i="11"/>
  <c r="F287" i="11"/>
  <c r="A287" i="11"/>
  <c r="J649" i="11"/>
  <c r="F633" i="11"/>
  <c r="J628" i="11"/>
  <c r="H625" i="11"/>
  <c r="J624" i="11"/>
  <c r="H632" i="11" s="1"/>
  <c r="J632" i="11" s="1"/>
  <c r="J622" i="11"/>
  <c r="H630" i="11" s="1"/>
  <c r="J630" i="11" s="1"/>
  <c r="J621" i="11"/>
  <c r="H629" i="11" s="1"/>
  <c r="J629" i="11" s="1"/>
  <c r="J620" i="11"/>
  <c r="A612" i="11"/>
  <c r="A611" i="11"/>
  <c r="J598" i="11"/>
  <c r="J586" i="11"/>
  <c r="J584" i="11"/>
  <c r="J583" i="11"/>
  <c r="J581" i="11"/>
  <c r="J575" i="11"/>
  <c r="J568" i="11"/>
  <c r="J560" i="11"/>
  <c r="J554" i="11"/>
  <c r="A548" i="11"/>
  <c r="A547" i="11"/>
  <c r="J535" i="11"/>
  <c r="J533" i="11"/>
  <c r="J531" i="11"/>
  <c r="J524" i="11"/>
  <c r="J523" i="11"/>
  <c r="J515" i="11"/>
  <c r="J312" i="11" s="1"/>
  <c r="J502" i="11"/>
  <c r="J498" i="11"/>
  <c r="J311" i="11" s="1"/>
  <c r="J495" i="11"/>
  <c r="J493" i="11"/>
  <c r="J489" i="11"/>
  <c r="A483" i="11"/>
  <c r="A482" i="11"/>
  <c r="A438" i="11"/>
  <c r="A437" i="11"/>
  <c r="A399" i="11"/>
  <c r="A398" i="11"/>
  <c r="A357" i="11"/>
  <c r="A356" i="11"/>
  <c r="J316" i="11"/>
  <c r="J308" i="11"/>
  <c r="A302" i="11"/>
  <c r="A301" i="11"/>
  <c r="J278" i="11"/>
  <c r="J276" i="11"/>
  <c r="J269" i="11"/>
  <c r="J259" i="11"/>
  <c r="J258" i="11"/>
  <c r="J257" i="11"/>
  <c r="J260" i="11" s="1"/>
  <c r="A245" i="11"/>
  <c r="A244" i="11"/>
  <c r="A202" i="11"/>
  <c r="A172" i="11"/>
  <c r="A203" i="11" s="1"/>
  <c r="A171" i="11"/>
  <c r="A125" i="11"/>
  <c r="A124" i="11"/>
  <c r="A60" i="11"/>
  <c r="A59" i="11"/>
  <c r="J495" i="9"/>
  <c r="J493" i="9"/>
  <c r="J492" i="9"/>
  <c r="J491" i="9"/>
  <c r="J327" i="9"/>
  <c r="H629" i="9"/>
  <c r="F630" i="9"/>
  <c r="F631" i="9"/>
  <c r="F633" i="9" s="1"/>
  <c r="F632" i="9"/>
  <c r="F628" i="9"/>
  <c r="F629" i="9"/>
  <c r="F622" i="9"/>
  <c r="F623" i="9"/>
  <c r="F621" i="9"/>
  <c r="J498" i="9"/>
  <c r="J533" i="9"/>
  <c r="J531" i="9"/>
  <c r="J530" i="9"/>
  <c r="J529" i="9"/>
  <c r="J526" i="9"/>
  <c r="J524" i="9"/>
  <c r="J523" i="9"/>
  <c r="J521" i="9"/>
  <c r="J581" i="9"/>
  <c r="J554" i="9"/>
  <c r="J489" i="9"/>
  <c r="J308" i="9"/>
  <c r="J649" i="9"/>
  <c r="J628" i="9"/>
  <c r="F625" i="9"/>
  <c r="J624" i="9"/>
  <c r="H632" i="9" s="1"/>
  <c r="J632" i="9" s="1"/>
  <c r="J623" i="9"/>
  <c r="H631" i="9" s="1"/>
  <c r="J622" i="9"/>
  <c r="H630" i="9" s="1"/>
  <c r="J630" i="9" s="1"/>
  <c r="H625" i="9"/>
  <c r="J621" i="9"/>
  <c r="J620" i="9"/>
  <c r="A612" i="9"/>
  <c r="A611" i="9"/>
  <c r="J598" i="9"/>
  <c r="J584" i="9"/>
  <c r="J583" i="9"/>
  <c r="J586" i="9" s="1"/>
  <c r="J575" i="9"/>
  <c r="J568" i="9"/>
  <c r="J257" i="9" s="1"/>
  <c r="J560" i="9"/>
  <c r="A548" i="9"/>
  <c r="A547" i="9"/>
  <c r="J535" i="9"/>
  <c r="J515" i="9"/>
  <c r="J502" i="9"/>
  <c r="A483" i="9"/>
  <c r="A482" i="9"/>
  <c r="A438" i="9"/>
  <c r="A437" i="9"/>
  <c r="A399" i="9"/>
  <c r="A398" i="9"/>
  <c r="A357" i="9"/>
  <c r="A356" i="9"/>
  <c r="J316" i="9"/>
  <c r="V313" i="9"/>
  <c r="V312" i="9"/>
  <c r="J312" i="9"/>
  <c r="W310" i="9"/>
  <c r="W309" i="9"/>
  <c r="V309" i="9"/>
  <c r="A302" i="9"/>
  <c r="A301" i="9"/>
  <c r="J276" i="9"/>
  <c r="J278" i="9" s="1"/>
  <c r="J269" i="9"/>
  <c r="J259" i="9"/>
  <c r="J258" i="9"/>
  <c r="A245" i="9"/>
  <c r="A244" i="9"/>
  <c r="A172" i="9"/>
  <c r="A203" i="9" s="1"/>
  <c r="A171" i="9"/>
  <c r="A125" i="9"/>
  <c r="A124" i="9"/>
  <c r="A202" i="9" s="1"/>
  <c r="A60" i="9"/>
  <c r="A59" i="9"/>
  <c r="J321" i="12" l="1"/>
  <c r="J311" i="12"/>
  <c r="J314" i="12" s="1"/>
  <c r="J319" i="12" s="1"/>
  <c r="J324" i="12" s="1"/>
  <c r="J623" i="12"/>
  <c r="H631" i="12" s="1"/>
  <c r="J631" i="12" s="1"/>
  <c r="J633" i="12" s="1"/>
  <c r="J330" i="12"/>
  <c r="J268" i="12" s="1"/>
  <c r="J270" i="12" s="1"/>
  <c r="J280" i="12" s="1"/>
  <c r="J321" i="11"/>
  <c r="J314" i="11"/>
  <c r="J319" i="11" s="1"/>
  <c r="J324" i="11" s="1"/>
  <c r="J623" i="11"/>
  <c r="H631" i="11" s="1"/>
  <c r="J631" i="11" s="1"/>
  <c r="J625" i="11"/>
  <c r="J633" i="11"/>
  <c r="J504" i="11"/>
  <c r="H633" i="11"/>
  <c r="J631" i="9"/>
  <c r="J260" i="9"/>
  <c r="J625" i="9"/>
  <c r="H633" i="9"/>
  <c r="J629" i="9"/>
  <c r="J633" i="9" s="1"/>
  <c r="J636" i="9" s="1"/>
  <c r="J254" i="9" s="1"/>
  <c r="J262" i="9" s="1"/>
  <c r="J504" i="9"/>
  <c r="J311" i="9"/>
  <c r="J314" i="9" s="1"/>
  <c r="J319" i="9" s="1"/>
  <c r="J321" i="9"/>
  <c r="J649" i="8"/>
  <c r="H633" i="12" l="1"/>
  <c r="J625" i="12"/>
  <c r="J636" i="12" s="1"/>
  <c r="J254" i="12" s="1"/>
  <c r="J262" i="12" s="1"/>
  <c r="J330" i="11"/>
  <c r="J268" i="11" s="1"/>
  <c r="J270" i="11" s="1"/>
  <c r="J280" i="11" s="1"/>
  <c r="J636" i="11"/>
  <c r="J254" i="11" s="1"/>
  <c r="J262" i="11" s="1"/>
  <c r="J324" i="9"/>
  <c r="J493" i="8"/>
  <c r="J523" i="8"/>
  <c r="V309" i="8"/>
  <c r="W309" i="8"/>
  <c r="W310" i="8"/>
  <c r="V312" i="8"/>
  <c r="V313" i="8"/>
  <c r="J529" i="8"/>
  <c r="J584" i="8"/>
  <c r="J583" i="8"/>
  <c r="F633" i="8"/>
  <c r="J628" i="8"/>
  <c r="F625" i="8"/>
  <c r="J624" i="8"/>
  <c r="H632" i="8" s="1"/>
  <c r="J632" i="8" s="1"/>
  <c r="H623" i="8"/>
  <c r="J623" i="8" s="1"/>
  <c r="H631" i="8" s="1"/>
  <c r="J631" i="8" s="1"/>
  <c r="H622" i="8"/>
  <c r="J622" i="8" s="1"/>
  <c r="H630" i="8" s="1"/>
  <c r="J630" i="8" s="1"/>
  <c r="J621" i="8"/>
  <c r="H629" i="8" s="1"/>
  <c r="J629" i="8" s="1"/>
  <c r="J620" i="8"/>
  <c r="A612" i="8"/>
  <c r="A611" i="8"/>
  <c r="J598" i="8"/>
  <c r="J276" i="8" s="1"/>
  <c r="J575" i="8"/>
  <c r="J259" i="8" s="1"/>
  <c r="J568" i="8"/>
  <c r="J257" i="8" s="1"/>
  <c r="J560" i="8"/>
  <c r="J258" i="8" s="1"/>
  <c r="A548" i="8"/>
  <c r="A547" i="8"/>
  <c r="J533" i="8"/>
  <c r="J531" i="8"/>
  <c r="J530" i="8"/>
  <c r="J526" i="8"/>
  <c r="J524" i="8"/>
  <c r="J521" i="8"/>
  <c r="J515" i="8"/>
  <c r="J502" i="8"/>
  <c r="J316" i="8" s="1"/>
  <c r="J492" i="8"/>
  <c r="J498" i="8" s="1"/>
  <c r="J311" i="8" s="1"/>
  <c r="A483" i="8"/>
  <c r="A482" i="8"/>
  <c r="A438" i="8"/>
  <c r="A437" i="8"/>
  <c r="A399" i="8"/>
  <c r="A398" i="8"/>
  <c r="A357" i="8"/>
  <c r="A356" i="8"/>
  <c r="A302" i="8"/>
  <c r="A301" i="8"/>
  <c r="A245" i="8"/>
  <c r="A244" i="8"/>
  <c r="A172" i="8"/>
  <c r="A203" i="8" s="1"/>
  <c r="A171" i="8"/>
  <c r="A125" i="8"/>
  <c r="A124" i="8"/>
  <c r="A202" i="8" s="1"/>
  <c r="A60" i="8"/>
  <c r="A59" i="8"/>
  <c r="J330" i="9" l="1"/>
  <c r="J268" i="9" s="1"/>
  <c r="J270" i="9" s="1"/>
  <c r="J280" i="9" s="1"/>
  <c r="J312" i="8"/>
  <c r="J314" i="8" s="1"/>
  <c r="J319" i="8" s="1"/>
  <c r="J504" i="8"/>
  <c r="J586" i="8"/>
  <c r="J260" i="8"/>
  <c r="J535" i="8"/>
  <c r="J278" i="8"/>
  <c r="J633" i="8"/>
  <c r="J625" i="8"/>
  <c r="H625" i="8"/>
  <c r="H633" i="8"/>
  <c r="J269" i="8"/>
  <c r="J321" i="8" l="1"/>
  <c r="J324" i="8" s="1"/>
  <c r="J636" i="8"/>
  <c r="J254" i="8" s="1"/>
  <c r="J262" i="8" s="1"/>
  <c r="J330" i="8" l="1"/>
  <c r="J268" i="8"/>
  <c r="J270" i="8" s="1"/>
  <c r="J280" i="8" s="1"/>
</calcChain>
</file>

<file path=xl/sharedStrings.xml><?xml version="1.0" encoding="utf-8"?>
<sst xmlns="http://schemas.openxmlformats.org/spreadsheetml/2006/main" count="985" uniqueCount="253">
  <si>
    <t>GHS</t>
  </si>
  <si>
    <t>Motor Vehicles</t>
  </si>
  <si>
    <t>Building</t>
  </si>
  <si>
    <t>Office Equipment</t>
  </si>
  <si>
    <t>Cash on Hand</t>
  </si>
  <si>
    <t>Utilities</t>
  </si>
  <si>
    <t>Insurance</t>
  </si>
  <si>
    <t>Others: Levies/Rates/Permits/Licenses</t>
  </si>
  <si>
    <t>Deferred Tax</t>
  </si>
  <si>
    <t>Consultancy</t>
  </si>
  <si>
    <t>Withholding Tax Expense</t>
  </si>
  <si>
    <t>Printing, Publication &amp; Stationery</t>
  </si>
  <si>
    <t>Telephone, Internet &amp; Postage</t>
  </si>
  <si>
    <t>Travel and Transport</t>
  </si>
  <si>
    <t>Fuel &amp; Lubricant</t>
  </si>
  <si>
    <t>Electricity</t>
  </si>
  <si>
    <t>Water</t>
  </si>
  <si>
    <t>Registration, Rates, Permits &amp; Licensing</t>
  </si>
  <si>
    <t>Security and Fire Protection</t>
  </si>
  <si>
    <t>CONTENT</t>
  </si>
  <si>
    <t xml:space="preserve"> Page</t>
  </si>
  <si>
    <t>Business Information</t>
  </si>
  <si>
    <t>Report of the Directors</t>
  </si>
  <si>
    <t>3-4</t>
  </si>
  <si>
    <t>Statement of Financial Position</t>
  </si>
  <si>
    <t>Statement of Comprehensive Income</t>
  </si>
  <si>
    <t>Notes to the Statements of Affairs</t>
  </si>
  <si>
    <t>CORPORATE AND BUSINESS INFORMATION</t>
  </si>
  <si>
    <t xml:space="preserve">Directors:                                                               </t>
  </si>
  <si>
    <t xml:space="preserve">Secretary:                                                                 </t>
  </si>
  <si>
    <t>Registered Office:</t>
  </si>
  <si>
    <t>Banker:</t>
  </si>
  <si>
    <t>REPORT OF THE DIRECTORS</t>
  </si>
  <si>
    <t>The directors have the pleasure in presenting their report and statement of affairs as at 31st December 2024.</t>
  </si>
  <si>
    <t>Directors</t>
  </si>
  <si>
    <t>Details of the directors of the company in office at the date of this report are shown on page 2</t>
  </si>
  <si>
    <t>Nature of the Business and Principal Activities</t>
  </si>
  <si>
    <t>The principal activities of the company are;</t>
  </si>
  <si>
    <t>Statement of Directors' Responsibilities</t>
  </si>
  <si>
    <t>The directors are responsible for the preparation of statement of affairs which gives a true and fair view of the state of affairs of the school for the period.</t>
  </si>
  <si>
    <t>In preparing this statement, the directors have selected suitable accounting policies and then applied them consistently, made judgements and estimates that are reasonable and prudent and followed International Financial Reporting  Standards (IFRS) for Small and Medium-sized Entities (SME) and the requirements of the Companies Act, 2019 (Act 992) of Ghana.</t>
  </si>
  <si>
    <t>Incorporation of Company and Commencement of Business</t>
  </si>
  <si>
    <t>Going Concern</t>
  </si>
  <si>
    <t>The Directors consider that the school  has adequate resources  to continue in operational existence for the foreseeable future. Consequently, they have confirmed to adopt the going concern basis in preparing the statements of affairs.</t>
  </si>
  <si>
    <t>Charges and Contingent Liabilities</t>
  </si>
  <si>
    <t>As at date there is no charge on the assets of the company has arisen which secures the liabilities of any other person and no contingent liability has arisen.</t>
  </si>
  <si>
    <t>Financial Results</t>
  </si>
  <si>
    <t>REPORT OF THE DIRECTORS (Cont'd)</t>
  </si>
  <si>
    <t>Other Circumstances Affecting the Statement of Affairs</t>
  </si>
  <si>
    <t>At the date of this report the directors are not aware of any circumstances not otherwise dealt with in this report which would render any amount stated in the statements of affairs of the company misleading.</t>
  </si>
  <si>
    <t>Director</t>
  </si>
  <si>
    <t>ASSETS</t>
  </si>
  <si>
    <t>Notes</t>
  </si>
  <si>
    <t>Non-Current Assets:</t>
  </si>
  <si>
    <t>Property, Plants &amp; Equipment</t>
  </si>
  <si>
    <t>Current Assets:</t>
  </si>
  <si>
    <t>Account Receivables</t>
  </si>
  <si>
    <t>Prepayments</t>
  </si>
  <si>
    <t>Total Assets</t>
  </si>
  <si>
    <t>Total Equity</t>
  </si>
  <si>
    <t>Non-Current Liabilities:</t>
  </si>
  <si>
    <t>Current Liabilities:</t>
  </si>
  <si>
    <t xml:space="preserve">Account Payables </t>
  </si>
  <si>
    <t>…..................................................</t>
  </si>
  <si>
    <t xml:space="preserve">                 Director</t>
  </si>
  <si>
    <t>The notes on page 8 to 13 form an integral part of the statements of affairs.</t>
  </si>
  <si>
    <t>Operating Expenses</t>
  </si>
  <si>
    <t>Other Income</t>
  </si>
  <si>
    <t>General and Administrative Expenses</t>
  </si>
  <si>
    <t>NOTES TO THE STATEMENTS OF AFFAIRS</t>
  </si>
  <si>
    <t xml:space="preserve">1. GENERAL INFORMATION
</t>
  </si>
  <si>
    <t>2. SUMMARY OF SIGNIFICANT ACCOUNTING POLICIES</t>
  </si>
  <si>
    <t>Basis of Preparation</t>
  </si>
  <si>
    <t>These statements of affairs have been prepared in accordance with the International Financial Reporting Standard for Small and Medium-sized Entities issued by the International Accounting Standards Board and in the manner required by the Companies Act, 2019 (Act 992). The statements of affairs have been prepared on the historical cost basis unless otherwise stated. The principal accounting policies applied in the preparation of these statements of affairs are set out below. These policies have been consistently applied to all the years presented. The statements of affairs are presented in Ghana Cedis (GHS).</t>
  </si>
  <si>
    <t>The significant accounting policies adopted are as follows:</t>
  </si>
  <si>
    <t>a. Basis of Measurement</t>
  </si>
  <si>
    <t xml:space="preserve">The statements of affairs have been prepared on the historical cost basis expect financial instruments that are measured at fair value. </t>
  </si>
  <si>
    <t>b. Use of Judgements and Estimates</t>
  </si>
  <si>
    <t>The presentation of the statements of affairs in conformity with IFRS for SMEs requires management to make judgements, estimates and assumptions that affect the application of policies and reported amounts of assets and liabilities, income and expenses. The estimates and associated assumptions are based on historical experience and various other factors that are believed to be reasonable under the circumstances, the results of which form the basis of making the judgements about carrying values of assets and liabilities that are not readily apparent from other sources. Actual results may differ from these estimates.</t>
  </si>
  <si>
    <t>The estimates and the underlying assumptions are reviewed on an on-going basis. Revisions to accounting estimates are recognised in the year in which the estimates are revised if the revision affects only that year, or in the year of the revision and future years if the revision affects both current and future years.</t>
  </si>
  <si>
    <t>There is no information about signficant areas of estimation uncertainty and critical judgements in applying accounting policies that have the most significant effect on the amount recognised in the financial statements.</t>
  </si>
  <si>
    <r>
      <t>2. SUMMARY OF SIGNIFICANT ACCOUNTING POLICIES (</t>
    </r>
    <r>
      <rPr>
        <b/>
        <i/>
        <u/>
        <sz val="14"/>
        <rFont val="Times New Roman"/>
        <family val="1"/>
      </rPr>
      <t>Continued</t>
    </r>
    <r>
      <rPr>
        <b/>
        <u/>
        <sz val="14"/>
        <rFont val="Times New Roman"/>
        <family val="1"/>
      </rPr>
      <t>)</t>
    </r>
  </si>
  <si>
    <t>c. Foreign Currencies</t>
  </si>
  <si>
    <t>In preparing the statements of affairs of the company, transactions in currencies other than the company’s functional currency (foreign currencies) are recognised at the rates of exchange prevailing at the dates of the transactions. At the end of each reporting period, monetary items denominated in foreign currencies are retranslated at the rates prevailing at that date. Non-monetary items carried at fair value that are denominated in foreign currencies are retranslated at the rates prevailing at the date when the fair value was determined. Non-monetary items that are measured in terms of historical cost in a foreign currency are not retranslated.</t>
  </si>
  <si>
    <t>Exchange differences are recognised in profit or loss in the year in which they arise except for exchange differences on transactions entered into in order to hedge certain foreign currency risks (refer hedging accounting policies), and exchange differences on monetary items receivable from or payable to a foreign operation for which settlement is neither planned nor likely to occur (therefore forming part of the net investment in the foreign operation), which are recognised initially in other comprehensive income and reclassified from equity to profit or loss on disposal or partial disposal of the net investment.</t>
  </si>
  <si>
    <t>d. Income Tax Expense</t>
  </si>
  <si>
    <t xml:space="preserve">Income tax expense represents the sum of the tax  payable. </t>
  </si>
  <si>
    <t>e. Accounts Receivables</t>
  </si>
  <si>
    <t>Receivables are measured at initial recignition at fair value, and are subsequently measured at amortised cost using the effective interest rate method. Appropriate allowances for estimated iirecoverable amounts are recognised in the income statement when there is objective evidence that the asset is impaired.</t>
  </si>
  <si>
    <t>f. Account Payables</t>
  </si>
  <si>
    <t>Payables are obligations to pay for goods or services that have been acquired in the ordinary course of business from suppliers. Accounts paybales are classified as current liabilities if payment is due within one year or less. If not, they are presented as non-current liabilities. Trade payables are recognisedinitially at fair value and subsequently measured at amortised cost using the effective interest method.</t>
  </si>
  <si>
    <t>g. Cash and Cash Equivalents</t>
  </si>
  <si>
    <t>Cash and cash equivalents include notes and coins on hand, unrestricted balances held with central banks and highly liquid financial assets with original maturities of less than three months, which are subject to insignificant risk of changes in their fair value, and are used by the Group in the management of its short-term commitments.</t>
  </si>
  <si>
    <t>Cash and cash equivalents are carried at amortised cost or fair values in the statement of financial position depending on the business model for managing the asset or the cash flow characteristics of the asset.</t>
  </si>
  <si>
    <t>h. Property, Plant and Equipment</t>
  </si>
  <si>
    <t>Items of property, plant and equipment are measured at cost less accumulated depreciation and any accumulated impairment losses</t>
  </si>
  <si>
    <t>Depreciation is charged so as to allocate the cost of assets less their residual values over their estimated useful lives, using the straight-line method. The leased land is not depreciated. The following useful lives are used for the depreciation of property, plant and equipment:</t>
  </si>
  <si>
    <t>Asset Type</t>
  </si>
  <si>
    <t>Rate</t>
  </si>
  <si>
    <t>Plant and Machinery</t>
  </si>
  <si>
    <t>Furniture and Fittings</t>
  </si>
  <si>
    <t>Computer &amp; Accessories</t>
  </si>
  <si>
    <t>Leasehold Land</t>
  </si>
  <si>
    <t xml:space="preserve">                           will be amortised for the lease period of 99 years</t>
  </si>
  <si>
    <t>If there is an indication that there has been a significant change in depreciation rate, useful life or residual value of an asset, the depreciation of that asset is revised prospectively to reflect the new expectations.</t>
  </si>
  <si>
    <t>h. Leases</t>
  </si>
  <si>
    <t>Leases are classified as finance leases whenever the terms of the lease transfer substantially all the risks and rewards of ownership of the leased asset to the Group. All other leases are classified as operating leases.</t>
  </si>
  <si>
    <t>Rights to assets held under finance leases are recognised as assets of the school at the fair value of the leased property (or, if lower, the present value of minimum lease payments) at the inception of the lease. The corresponding liability to the lessor is included in the statement of financial position as a finance lease obligation. Lease payments are apportioned between finance charges and reduction of the lease obligation so as to achieve a constant rate of interest on the remaining balance of the liability. Finance charges are deducted in measuring profit or loss. Assets held under finance leases are included in property, plant and equipment, and depreciated and assessed for impairment losses in the same way as owned assets.</t>
  </si>
  <si>
    <t>Rental payable under operating leases are charged to profit or loss on a straight-line basis over the term of the relevant lease.</t>
  </si>
  <si>
    <t>4. OTHER INCOME</t>
  </si>
  <si>
    <t>5. OPERATING EXPENSES</t>
  </si>
  <si>
    <t>6. GENERAL AND ADMINISTRATIVE EXPENSES</t>
  </si>
  <si>
    <t>General: Office Equipment Repairs &amp; maintainance</t>
  </si>
  <si>
    <t>7. ACCOUNT RECEIVABLES</t>
  </si>
  <si>
    <t>8. BANK AND CASH</t>
  </si>
  <si>
    <t>9. PREPAYMENTS</t>
  </si>
  <si>
    <t>Balance</t>
  </si>
  <si>
    <t>Additions</t>
  </si>
  <si>
    <t>Cost:</t>
  </si>
  <si>
    <t>Ghs</t>
  </si>
  <si>
    <t>Computers &amp; Accessories</t>
  </si>
  <si>
    <t>Other Equipment</t>
  </si>
  <si>
    <t>Accumulated Depreciation:</t>
  </si>
  <si>
    <t>Total</t>
  </si>
  <si>
    <t>7-13</t>
  </si>
  <si>
    <t>Director1:</t>
  </si>
  <si>
    <t>Director2:</t>
  </si>
  <si>
    <t>Director 3:</t>
  </si>
  <si>
    <t>Felix Awuku Afeti</t>
  </si>
  <si>
    <t>H846/12, Police Post Street, Tehie Nungua Estates</t>
  </si>
  <si>
    <t>Accountant:</t>
  </si>
  <si>
    <t>Accountant</t>
  </si>
  <si>
    <t xml:space="preserve">The accountant has indicated hiswillingness to continue as the accountant of the school. </t>
  </si>
  <si>
    <t>Cash, Mobile and Bank Balances</t>
  </si>
  <si>
    <t>Office equipment</t>
  </si>
  <si>
    <t>This breakdown represents the net amount to be paid to the directors:</t>
  </si>
  <si>
    <t>NOTES TO THE FINANCIAL STATEMENT STATEMENTS</t>
  </si>
  <si>
    <t>STATEMENT OF INCOME AND RETAINED EARNINGS FOR THE PERIOD ENDED 2025</t>
  </si>
  <si>
    <t>The notes on page 7 to 13 form an integral part of the statements of affairs.</t>
  </si>
  <si>
    <t>11. ACCOUNT PAYABLES</t>
  </si>
  <si>
    <t>13. PROPERTY, PLANTS &amp; EQUIPMENT</t>
  </si>
  <si>
    <t>14. DIRECTORS'  ACCOUNT</t>
  </si>
  <si>
    <t>LITERACY 4 LIFE</t>
  </si>
  <si>
    <t>STATEMENT OF AFFAIRS FOR THE PERIOD ENDED 31ST DECEMBER 2022</t>
  </si>
  <si>
    <t>The directors have the pleasure in presenting their report and statement of affairs as at 31st December 2022.</t>
  </si>
  <si>
    <t>Provision of Educational Opportunities for the disadvantaged</t>
  </si>
  <si>
    <t>We, being directors  of L4L, hereby confirm that the contents of the Statement made on pages 5 and 6 are true.</t>
  </si>
  <si>
    <t>STATEMENT OF INCOME AND RETAINED EARNINGS FOR THE PERIOD ENDED 2022</t>
  </si>
  <si>
    <t>Withdrawal</t>
  </si>
  <si>
    <t>Opening Balance</t>
  </si>
  <si>
    <t>Investment</t>
  </si>
  <si>
    <t xml:space="preserve">Lodgement </t>
  </si>
  <si>
    <t>Interest on deposit</t>
  </si>
  <si>
    <t>Bank charges</t>
  </si>
  <si>
    <t>WHT</t>
  </si>
  <si>
    <t>3.INCOME</t>
  </si>
  <si>
    <t>Reach for Change</t>
  </si>
  <si>
    <t>Tony Elumelu Foundation</t>
  </si>
  <si>
    <t>UNESCO</t>
  </si>
  <si>
    <t>Top Oil Ghana Ltd</t>
  </si>
  <si>
    <t>AirtelTigo</t>
  </si>
  <si>
    <t>Lions Club, Tema</t>
  </si>
  <si>
    <t>Bank &amp; Momo Charges</t>
  </si>
  <si>
    <t>Transportation</t>
  </si>
  <si>
    <t>Momo</t>
  </si>
  <si>
    <t>Access Bank (Ghana) Plc.</t>
  </si>
  <si>
    <t>Income</t>
  </si>
  <si>
    <t>Access Bank (Ghana) Plc</t>
  </si>
  <si>
    <t>Venue Rental</t>
  </si>
  <si>
    <t>Training Materials</t>
  </si>
  <si>
    <t>Refreshment</t>
  </si>
  <si>
    <t>T-Shirts &amp; ID Cards</t>
  </si>
  <si>
    <t>Monitoring and Evaluation</t>
  </si>
  <si>
    <t>Media and Publicity</t>
  </si>
  <si>
    <t>Innovation Bootcamp</t>
  </si>
  <si>
    <t>Coordination Meetings</t>
  </si>
  <si>
    <t>Staff Allowances</t>
  </si>
  <si>
    <t>General Cleaning and Dust Bins</t>
  </si>
  <si>
    <t>Carrying Amount 31/12/2022</t>
  </si>
  <si>
    <t>Rental</t>
  </si>
  <si>
    <t>Computers and Accessories</t>
  </si>
  <si>
    <t>Furnitures and Fittings</t>
  </si>
  <si>
    <t>Contribution to Staff Allowances</t>
  </si>
  <si>
    <t>T-Shirts Ordered</t>
  </si>
  <si>
    <t>Baseline Survey</t>
  </si>
  <si>
    <t>Medicals: First Aid</t>
  </si>
  <si>
    <t>Phones: Survey</t>
  </si>
  <si>
    <t>Salary &amp; Wages</t>
  </si>
  <si>
    <t>Survenirs</t>
  </si>
  <si>
    <t>Accounting Fees</t>
  </si>
  <si>
    <t>Audit Fees</t>
  </si>
  <si>
    <t>Total Income</t>
  </si>
  <si>
    <t>Net Income for the Period</t>
  </si>
  <si>
    <t>Directors' Contribution</t>
  </si>
  <si>
    <t>Funds and Reserves:</t>
  </si>
  <si>
    <t>FUNDS &amp; RESERVES AND LIABILITIES</t>
  </si>
  <si>
    <t>Accumulated Surplus</t>
  </si>
  <si>
    <t xml:space="preserve">Funds &amp; Reserves and Liabilities </t>
  </si>
  <si>
    <t>Gross Income</t>
  </si>
  <si>
    <t>Accumulated Surplus at January 1</t>
  </si>
  <si>
    <t>Accumulated Surplus at 31st December, 2022</t>
  </si>
  <si>
    <t>10. DIRECTORS CONTRIBUTION</t>
  </si>
  <si>
    <t>Sheila Osei Boakye</t>
  </si>
  <si>
    <t>Apollonia Road, Afienta, Jerusalem, Dangme West, Accra</t>
  </si>
  <si>
    <t>The organisation was incorporated on 2nd March 2010 and issued with a certificate to commence business on 3rd March 2010 with registration number, CG152012019</t>
  </si>
  <si>
    <t>P. O. Box CE 12158, Tema</t>
  </si>
  <si>
    <t>Ohenewaa Afriyie Takyiwaa Boakye</t>
  </si>
  <si>
    <t>P. O. Box OS 1613, Osu-Accra</t>
  </si>
  <si>
    <t>GN-1382-5606</t>
  </si>
  <si>
    <r>
      <t xml:space="preserve">Dated:  </t>
    </r>
    <r>
      <rPr>
        <sz val="14"/>
        <rFont val="Times New Roman"/>
        <family val="1"/>
      </rPr>
      <t>24th January, 2023</t>
    </r>
  </si>
  <si>
    <r>
      <t xml:space="preserve">Dated: </t>
    </r>
    <r>
      <rPr>
        <sz val="14"/>
        <rFont val="Times New Roman"/>
        <family val="1"/>
      </rPr>
      <t>24th February, 2023</t>
    </r>
  </si>
  <si>
    <r>
      <t xml:space="preserve">Dated:  </t>
    </r>
    <r>
      <rPr>
        <sz val="14"/>
        <rFont val="Times New Roman"/>
        <family val="1"/>
      </rPr>
      <t>24th February, 2023</t>
    </r>
  </si>
  <si>
    <t>Director Contribution: Director 1 Account:</t>
  </si>
  <si>
    <t>Director Contribution: Director 1 Account</t>
  </si>
  <si>
    <t>Literacy 4 Life is a Non-Governmental Organition registered and incorporated in Ghana. The address of its registered office and principal place of business is Apollonia Road, Afienta, Jerusalem, Dangme West, Accra.</t>
  </si>
  <si>
    <t>DIRECTOR COMMITMENTS</t>
  </si>
  <si>
    <t>There were Director commitments at the end of the period in review.</t>
  </si>
  <si>
    <r>
      <rPr>
        <b/>
        <sz val="14"/>
        <color theme="1"/>
        <rFont val="Times New Roman"/>
        <family val="1"/>
      </rPr>
      <t>Signature of the Accounting Firm</t>
    </r>
    <r>
      <rPr>
        <sz val="14"/>
        <color theme="1"/>
        <rFont val="Times New Roman"/>
        <family val="1"/>
      </rPr>
      <t>…………………..…………………………………</t>
    </r>
  </si>
  <si>
    <t>In our opinion, the financial statements show a true and fair view of the business operations of the company as at 31st December 2022.</t>
  </si>
  <si>
    <t>We have prepared the financial statements which comprise the statement of financial position as at 31st  December 2022, Income Statement for the period ended and the notes to the statements of affairs which include a summary of significant accounting policies and other explanatory notes, as set out from the information and records maintained by the Directors.</t>
  </si>
  <si>
    <t>Dated: 31st December 2022</t>
  </si>
  <si>
    <t>STATEMENT OF AFFAIRS FOR THE PERIOD ENDED 31ST DECEMBER 2023</t>
  </si>
  <si>
    <r>
      <t xml:space="preserve">Dated:  </t>
    </r>
    <r>
      <rPr>
        <sz val="14"/>
        <rFont val="Times New Roman"/>
        <family val="1"/>
      </rPr>
      <t>14th February, 2024</t>
    </r>
  </si>
  <si>
    <t>We have prepared the financial statements which comprise the statement of financial position as at 31st  December 2023, Income Statement for the period ended and the notes to the statements of affairs which include a summary of significant accounting policies and other explanatory notes, as set out from the information and records maintained by the Directors.</t>
  </si>
  <si>
    <t>In our opinion, the financial statements show a true and fair view of the business operations of the company as at 31st December 2023.</t>
  </si>
  <si>
    <r>
      <t xml:space="preserve">Dated: </t>
    </r>
    <r>
      <rPr>
        <sz val="14"/>
        <rFont val="Times New Roman"/>
        <family val="1"/>
      </rPr>
      <t>14th February, 2024</t>
    </r>
  </si>
  <si>
    <t>STATEMENT OF INCOME AND RETAINED EARNINGS FOR THE PERIOD ENDED 2023</t>
  </si>
  <si>
    <t>The directors have the pleasure in presenting their report and statement of affairs as at 31st December 2023.</t>
  </si>
  <si>
    <t>Dated: 16th February 2024</t>
  </si>
  <si>
    <t>Accumulated Surplus at 31st December, 2023</t>
  </si>
  <si>
    <t>Carrying Amount 31/12/2023</t>
  </si>
  <si>
    <t>STATEMENT OF AFFAIRS FOR THE PERIOD ENDED 31ST DECEMBER 2024</t>
  </si>
  <si>
    <t>In our opinion, the financial statements show a true and fair view of the business operations of the company as at 31st December 2024.</t>
  </si>
  <si>
    <t>STATEMENT OF FINANCIAL POSITION AS AT 31ST DECEMBER,  2023</t>
  </si>
  <si>
    <t>STATEMENT OF FINANCIAL POSITION AS AT 31ST DECEMBER,  2024</t>
  </si>
  <si>
    <t>STATEMENT OF INCOME AND RETAINED EARNINGS FOR THE PERIOD ENDED 2024</t>
  </si>
  <si>
    <t>STATEMENT OF FINANCIAL POSITION AS AT 31ST DECEMBER,  2022</t>
  </si>
  <si>
    <t>We have prepared the financial statements which comprise the statement of financial position as at 31st  December 2024, Income Statement for the period ended and the notes to the statements of affairs which include a summary of significant accounting policies and other explanatory notes, as set out from the information and records maintained by the Directors.</t>
  </si>
  <si>
    <r>
      <t xml:space="preserve">Dated:  </t>
    </r>
    <r>
      <rPr>
        <sz val="14"/>
        <rFont val="Times New Roman"/>
        <family val="1"/>
      </rPr>
      <t>9th February, 2025</t>
    </r>
  </si>
  <si>
    <t>Dated: 12th February 2025</t>
  </si>
  <si>
    <t>Accumulated Surplus at 31st December, 2024</t>
  </si>
  <si>
    <t>Carrying Amount 31/12/2024</t>
  </si>
  <si>
    <t>The results of the school are set out on pages 5 to 6. The Company recorded a net income or (loss) of GHS 12,139.00 during the period under review.</t>
  </si>
  <si>
    <t>STATEMENT OF AFFAIRS FOR THE PERIOD ENDED 31ST DECEMBER 2025</t>
  </si>
  <si>
    <t>The results of the school are set out on pages 5 to 6. The Company recorded a net surplus or (deficit) of GHS 6,751.00 during the period under review.</t>
  </si>
  <si>
    <t>The results of the school are set out on pages 5 to 6. The Company recorded a net surplus or (deficit) of GHS 12,069.00 during the period under review.</t>
  </si>
  <si>
    <t>The directors have the pleasure in presenting their report and statement of affairs as at 31st December 2025.</t>
  </si>
  <si>
    <t>We have prepared the financial statements which comprise the statement of financial position as at 31st  December 2025, Income Statement for the period ended and the notes to the statements of affairs which include a summary of significant accounting policies and other explanatory notes, as set out from the information and records maintained by the Directors.</t>
  </si>
  <si>
    <r>
      <t xml:space="preserve">Dated:  </t>
    </r>
    <r>
      <rPr>
        <sz val="14"/>
        <rFont val="Times New Roman"/>
        <family val="1"/>
      </rPr>
      <t>10th January, 2026</t>
    </r>
  </si>
  <si>
    <t>In our opinion, the financial statements show a true and fair view of the business operations of the company as at 31st December 2026.</t>
  </si>
  <si>
    <t>Dated: 12th January 2026</t>
  </si>
  <si>
    <t>STATEMENT OF FINANCIAL POSITION AS AT 31ST DECEMBER,  2025</t>
  </si>
  <si>
    <t>The results of the school are set out on pages 5 to 6. The Company recorded a net surplus or (deficit) of GHS 7,935.30 during the period under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</si>
</sst>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_);_(* \(#,##0\);_(* &quot;-&quot;_);_(@_)"/>
    <numFmt numFmtId="165" formatCode="_(* #,##0.00_);_(* \(#,##0.00\);_(* &quot;-&quot;??_);_(@_)"/>
    <numFmt numFmtId="166" formatCode="_-* #,##0.00_-;_-* #,##0.00\-;_-* &quot;-&quot;??_-;_-@_-"/>
    <numFmt numFmtId="167" formatCode="_-* #,##0_-;_-* #,##0\-;_-* &quot;-&quot;??_-;_-@_-"/>
    <numFmt numFmtId="168" formatCode="_(* #,##0_);_(* \(#,##0\);_(* &quot;-&quot;??_);_(@_)"/>
    <numFmt numFmtId="169" formatCode="_-* #,##0_-;\-* #,##0_-;_-* &quot;-&quot;??_-;_-@_-"/>
    <numFmt numFmtId="170" formatCode="#,##0.00_);[Red]\!\(#,##0.00\!\)"/>
    <numFmt numFmtId="171" formatCode="#,##0_);\!\(#,##0\!\)"/>
    <numFmt numFmtId="172" formatCode="dd/mm/yyyy;@"/>
    <numFmt numFmtId="173" formatCode="_(* #,##0.0_);_(* \(#,##0.0\);_(* &quot;-&quot;??_);_(@_)"/>
  </numFmts>
  <fonts count="29">
    <font>
      <sz val="12"/>
      <color theme="1"/>
      <name val="Calibri"/>
      <family val="2"/>
      <scheme val="minor"/>
    </font>
    <font>
      <sz val="10"/>
      <name val="Arial"/>
      <family val="2"/>
    </font>
    <font>
      <sz val="12"/>
      <name val="Georgia"/>
      <family val="1"/>
    </font>
    <font>
      <sz val="11"/>
      <color rgb="FF000000"/>
      <name val="Calibri"/>
      <family val="2"/>
    </font>
    <font>
      <sz val="11"/>
      <color theme="1"/>
      <name val="Calibri"/>
      <family val="2"/>
      <scheme val="minor"/>
    </font>
    <font>
      <sz val="10"/>
      <color indexed="8"/>
      <name val="Arial"/>
      <family val="2"/>
    </font>
    <font>
      <b/>
      <sz val="14"/>
      <name val="Times New Roman"/>
      <family val="1"/>
    </font>
    <font>
      <sz val="14"/>
      <name val="Times New Roman"/>
      <family val="1"/>
    </font>
    <font>
      <sz val="14"/>
      <color theme="1"/>
      <name val="Times New Roman"/>
      <family val="1"/>
    </font>
    <font>
      <sz val="14"/>
      <color rgb="FFFF0000"/>
      <name val="Times New Roman"/>
      <family val="1"/>
    </font>
    <font>
      <b/>
      <u/>
      <sz val="14"/>
      <name val="Times New Roman"/>
      <family val="1"/>
    </font>
    <font>
      <sz val="14"/>
      <color indexed="8"/>
      <name val="Times New Roman"/>
      <family val="1"/>
    </font>
    <font>
      <sz val="11"/>
      <name val="Calibri"/>
      <family val="2"/>
    </font>
    <font>
      <b/>
      <sz val="14"/>
      <color rgb="FFFF0000"/>
      <name val="Times New Roman"/>
      <family val="1"/>
    </font>
    <font>
      <u/>
      <sz val="14"/>
      <name val="Times New Roman"/>
      <family val="1"/>
    </font>
    <font>
      <b/>
      <sz val="14"/>
      <color rgb="FF000000"/>
      <name val="Times New Roman"/>
      <family val="1"/>
    </font>
    <font>
      <b/>
      <i/>
      <u/>
      <sz val="14"/>
      <name val="Times New Roman"/>
      <family val="1"/>
    </font>
    <font>
      <sz val="10"/>
      <name val="MS Sans Serif"/>
    </font>
    <font>
      <b/>
      <sz val="14"/>
      <color indexed="8"/>
      <name val="Times New Roman"/>
      <family val="1"/>
    </font>
    <font>
      <sz val="14"/>
      <color rgb="FF000000"/>
      <name val="Times New Roman"/>
      <family val="1"/>
    </font>
    <font>
      <sz val="12"/>
      <color indexed="8"/>
      <name val="Times New Roman"/>
      <family val="1"/>
    </font>
    <font>
      <sz val="12"/>
      <name val="Times New Roman"/>
      <family val="1"/>
    </font>
    <font>
      <b/>
      <sz val="12"/>
      <name val="Times New Roman"/>
      <family val="1"/>
    </font>
    <font>
      <b/>
      <sz val="14"/>
      <color theme="1"/>
      <name val="Times New Roman"/>
      <family val="1"/>
    </font>
    <font>
      <sz val="12"/>
      <color rgb="FF000000"/>
      <name val="Times New Roman"/>
      <family val="1"/>
    </font>
    <font>
      <sz val="12"/>
      <color rgb="FFFF0000"/>
      <name val="Times New Roman"/>
      <family val="1"/>
    </font>
    <font>
      <b/>
      <sz val="12"/>
      <color indexed="8"/>
      <name val="Times New Roman"/>
      <family val="1"/>
    </font>
    <font>
      <sz val="12"/>
      <color theme="1"/>
      <name val="Calibri"/>
      <family val="2"/>
      <scheme val="minor"/>
    </font>
    <font>
      <b/>
      <u/>
      <sz val="16"/>
      <name val="LiTERACY 4 LIFE"/>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s>
  <cellStyleXfs count="23">
    <xf numFmtId="0" fontId="0" fillId="0" borderId="0"/>
    <xf numFmtId="166" fontId="1" fillId="0" borderId="0">
      <protection locked="0"/>
    </xf>
    <xf numFmtId="43" fontId="3" fillId="0" borderId="0">
      <protection locked="0"/>
    </xf>
    <xf numFmtId="0" fontId="1" fillId="0" borderId="0">
      <protection locked="0"/>
    </xf>
    <xf numFmtId="0" fontId="4" fillId="0" borderId="0"/>
    <xf numFmtId="0" fontId="5" fillId="0" borderId="0">
      <protection locked="0"/>
    </xf>
    <xf numFmtId="165" fontId="5" fillId="0" borderId="0">
      <protection locked="0"/>
    </xf>
    <xf numFmtId="165" fontId="5" fillId="0" borderId="0">
      <protection locked="0"/>
    </xf>
    <xf numFmtId="43" fontId="4" fillId="0" borderId="0" applyFont="0" applyFill="0" applyBorder="0" applyAlignment="0" applyProtection="0"/>
    <xf numFmtId="0" fontId="12" fillId="0" borderId="0">
      <alignment vertical="center"/>
    </xf>
    <xf numFmtId="0" fontId="3" fillId="0" borderId="0">
      <protection locked="0"/>
    </xf>
    <xf numFmtId="165" fontId="3" fillId="0" borderId="0">
      <protection locked="0"/>
    </xf>
    <xf numFmtId="0" fontId="1" fillId="0" borderId="0">
      <protection locked="0"/>
    </xf>
    <xf numFmtId="165" fontId="3" fillId="0" borderId="0">
      <protection locked="0"/>
    </xf>
    <xf numFmtId="0" fontId="17" fillId="0" borderId="0">
      <protection locked="0"/>
    </xf>
    <xf numFmtId="170" fontId="17" fillId="0" borderId="0">
      <protection locked="0"/>
    </xf>
    <xf numFmtId="9" fontId="3" fillId="0" borderId="0">
      <protection locked="0"/>
    </xf>
    <xf numFmtId="0" fontId="1" fillId="0" borderId="0">
      <protection locked="0"/>
    </xf>
    <xf numFmtId="165" fontId="1" fillId="0" borderId="0">
      <protection locked="0"/>
    </xf>
    <xf numFmtId="165" fontId="1" fillId="0" borderId="0">
      <protection locked="0"/>
    </xf>
    <xf numFmtId="0" fontId="1" fillId="0" borderId="0">
      <protection locked="0"/>
    </xf>
    <xf numFmtId="165" fontId="4" fillId="0" borderId="0" applyFont="0" applyFill="0" applyBorder="0" applyAlignment="0" applyProtection="0"/>
    <xf numFmtId="165" fontId="27" fillId="0" borderId="0" applyFont="0" applyFill="0" applyBorder="0" applyAlignment="0" applyProtection="0"/>
  </cellStyleXfs>
  <cellXfs count="188">
    <xf numFmtId="0" fontId="0" fillId="0" borderId="0" xfId="0"/>
    <xf numFmtId="0" fontId="11" fillId="2" borderId="0" xfId="5" applyFont="1" applyFill="1" applyProtection="1"/>
    <xf numFmtId="0" fontId="11" fillId="4" borderId="0" xfId="10" applyFont="1" applyFill="1" applyProtection="1"/>
    <xf numFmtId="0" fontId="7" fillId="2" borderId="0" xfId="10" applyFont="1" applyFill="1" applyProtection="1"/>
    <xf numFmtId="164" fontId="7" fillId="2" borderId="0" xfId="12" applyNumberFormat="1" applyFont="1" applyFill="1" applyProtection="1"/>
    <xf numFmtId="164" fontId="7" fillId="0" borderId="0" xfId="12" applyNumberFormat="1" applyFont="1" applyProtection="1"/>
    <xf numFmtId="167" fontId="19" fillId="0" borderId="0" xfId="1" applyNumberFormat="1" applyFont="1" applyProtection="1"/>
    <xf numFmtId="0" fontId="2" fillId="4" borderId="0" xfId="3" applyFont="1" applyFill="1" applyAlignment="1" applyProtection="1">
      <alignment vertical="center"/>
    </xf>
    <xf numFmtId="0" fontId="9" fillId="2" borderId="0" xfId="5" applyFont="1" applyFill="1" applyProtection="1"/>
    <xf numFmtId="0" fontId="11" fillId="0" borderId="0" xfId="5" applyFont="1" applyProtection="1"/>
    <xf numFmtId="0" fontId="7" fillId="4" borderId="0" xfId="5" applyFont="1" applyFill="1" applyProtection="1"/>
    <xf numFmtId="0" fontId="10" fillId="4" borderId="0" xfId="5" applyFont="1" applyFill="1" applyProtection="1"/>
    <xf numFmtId="0" fontId="10" fillId="4" borderId="0" xfId="5" quotePrefix="1" applyFont="1" applyFill="1" applyProtection="1"/>
    <xf numFmtId="0" fontId="10" fillId="4" borderId="0" xfId="5" applyFont="1" applyFill="1" applyAlignment="1" applyProtection="1">
      <alignment horizontal="center"/>
    </xf>
    <xf numFmtId="0" fontId="7" fillId="4" borderId="0" xfId="5" applyFont="1" applyFill="1" applyAlignment="1" applyProtection="1">
      <alignment horizontal="center"/>
    </xf>
    <xf numFmtId="0" fontId="7" fillId="4" borderId="0" xfId="5" quotePrefix="1" applyFont="1" applyFill="1" applyAlignment="1" applyProtection="1">
      <alignment horizontal="center"/>
    </xf>
    <xf numFmtId="16" fontId="7" fillId="4" borderId="0" xfId="5" quotePrefix="1" applyNumberFormat="1" applyFont="1" applyFill="1" applyAlignment="1" applyProtection="1">
      <alignment horizontal="center"/>
    </xf>
    <xf numFmtId="0" fontId="6" fillId="4" borderId="0" xfId="5" applyFont="1" applyFill="1" applyProtection="1"/>
    <xf numFmtId="0" fontId="11" fillId="4" borderId="0" xfId="5" applyFont="1" applyFill="1" applyProtection="1"/>
    <xf numFmtId="0" fontId="8" fillId="4" borderId="0" xfId="9" applyFont="1" applyFill="1" applyAlignment="1"/>
    <xf numFmtId="0" fontId="7" fillId="4" borderId="0" xfId="9" applyFont="1" applyFill="1" applyAlignment="1"/>
    <xf numFmtId="0" fontId="9" fillId="4" borderId="0" xfId="5" applyFont="1" applyFill="1" applyProtection="1"/>
    <xf numFmtId="0" fontId="20" fillId="4" borderId="0" xfId="5" applyFont="1" applyFill="1" applyProtection="1"/>
    <xf numFmtId="0" fontId="6" fillId="4" borderId="0" xfId="10" applyFont="1" applyFill="1" applyProtection="1"/>
    <xf numFmtId="0" fontId="20" fillId="4" borderId="0" xfId="10" applyFont="1" applyFill="1" applyProtection="1"/>
    <xf numFmtId="15" fontId="7" fillId="4" borderId="0" xfId="10" quotePrefix="1" applyNumberFormat="1" applyFont="1" applyFill="1" applyProtection="1"/>
    <xf numFmtId="0" fontId="7" fillId="4" borderId="0" xfId="10" applyFont="1" applyFill="1" applyProtection="1"/>
    <xf numFmtId="17" fontId="7" fillId="4" borderId="0" xfId="10" quotePrefix="1" applyNumberFormat="1" applyFont="1" applyFill="1" applyProtection="1"/>
    <xf numFmtId="168" fontId="6" fillId="4" borderId="0" xfId="11" applyNumberFormat="1" applyFont="1" applyFill="1" applyProtection="1"/>
    <xf numFmtId="169" fontId="7" fillId="4" borderId="0" xfId="7" applyNumberFormat="1" applyFont="1" applyFill="1" applyAlignment="1" applyProtection="1">
      <alignment horizontal="right"/>
    </xf>
    <xf numFmtId="0" fontId="7" fillId="4" borderId="0" xfId="10" applyFont="1" applyFill="1" applyAlignment="1" applyProtection="1">
      <alignment horizontal="center"/>
    </xf>
    <xf numFmtId="0" fontId="13" fillId="4" borderId="0" xfId="10" applyFont="1" applyFill="1" applyProtection="1"/>
    <xf numFmtId="0" fontId="6" fillId="4" borderId="0" xfId="5" applyFont="1" applyFill="1" applyAlignment="1" applyProtection="1">
      <alignment horizontal="center"/>
    </xf>
    <xf numFmtId="168" fontId="6" fillId="4" borderId="0" xfId="5" applyNumberFormat="1" applyFont="1" applyFill="1" applyProtection="1"/>
    <xf numFmtId="168" fontId="6" fillId="4" borderId="1" xfId="5" applyNumberFormat="1" applyFont="1" applyFill="1" applyBorder="1" applyProtection="1"/>
    <xf numFmtId="168" fontId="6" fillId="4" borderId="2" xfId="5" applyNumberFormat="1" applyFont="1" applyFill="1" applyBorder="1" applyProtection="1"/>
    <xf numFmtId="168" fontId="6" fillId="4" borderId="3" xfId="5" applyNumberFormat="1" applyFont="1" applyFill="1" applyBorder="1" applyProtection="1"/>
    <xf numFmtId="43" fontId="11" fillId="4" borderId="0" xfId="5" applyNumberFormat="1" applyFont="1" applyFill="1" applyProtection="1"/>
    <xf numFmtId="168" fontId="11" fillId="4" borderId="0" xfId="5" applyNumberFormat="1" applyFont="1" applyFill="1" applyProtection="1"/>
    <xf numFmtId="0" fontId="6" fillId="4" borderId="0" xfId="5" quotePrefix="1" applyFont="1" applyFill="1" applyAlignment="1" applyProtection="1">
      <alignment horizontal="center"/>
    </xf>
    <xf numFmtId="168" fontId="20" fillId="4" borderId="0" xfId="5" applyNumberFormat="1" applyFont="1" applyFill="1" applyProtection="1"/>
    <xf numFmtId="0" fontId="14" fillId="4" borderId="0" xfId="5" applyFont="1" applyFill="1" applyProtection="1"/>
    <xf numFmtId="169" fontId="6" fillId="4" borderId="0" xfId="2" applyNumberFormat="1" applyFont="1" applyFill="1" applyProtection="1"/>
    <xf numFmtId="0" fontId="7" fillId="4" borderId="0" xfId="14" applyFont="1" applyFill="1" applyProtection="1"/>
    <xf numFmtId="0" fontId="6" fillId="4" borderId="0" xfId="10" applyFont="1" applyFill="1" applyAlignment="1" applyProtection="1">
      <alignment horizontal="right"/>
    </xf>
    <xf numFmtId="164" fontId="7" fillId="4" borderId="0" xfId="10" applyNumberFormat="1" applyFont="1" applyFill="1" applyProtection="1"/>
    <xf numFmtId="9" fontId="7" fillId="4" borderId="0" xfId="10" applyNumberFormat="1" applyFont="1" applyFill="1" applyProtection="1"/>
    <xf numFmtId="9" fontId="7" fillId="4" borderId="0" xfId="15" applyNumberFormat="1" applyFont="1" applyFill="1" applyProtection="1"/>
    <xf numFmtId="9" fontId="7" fillId="4" borderId="0" xfId="5" applyNumberFormat="1" applyFont="1" applyFill="1" applyProtection="1"/>
    <xf numFmtId="0" fontId="21" fillId="4" borderId="0" xfId="10" applyFont="1" applyFill="1" applyProtection="1"/>
    <xf numFmtId="0" fontId="10" fillId="4" borderId="0" xfId="10" applyFont="1" applyFill="1" applyProtection="1"/>
    <xf numFmtId="0" fontId="18" fillId="4" borderId="0" xfId="5" applyFont="1" applyFill="1" applyAlignment="1" applyProtection="1">
      <alignment horizontal="right"/>
    </xf>
    <xf numFmtId="164" fontId="7" fillId="4" borderId="0" xfId="12" applyNumberFormat="1" applyFont="1" applyFill="1" applyProtection="1"/>
    <xf numFmtId="164" fontId="21" fillId="4" borderId="0" xfId="12" applyNumberFormat="1" applyFont="1" applyFill="1" applyProtection="1"/>
    <xf numFmtId="165" fontId="7" fillId="4" borderId="0" xfId="21" applyFont="1" applyFill="1" applyProtection="1"/>
    <xf numFmtId="43" fontId="6" fillId="4" borderId="0" xfId="2" applyFont="1" applyFill="1" applyAlignment="1" applyProtection="1">
      <alignment horizontal="center" wrapText="1"/>
    </xf>
    <xf numFmtId="43" fontId="22" fillId="4" borderId="0" xfId="2" applyFont="1" applyFill="1" applyAlignment="1" applyProtection="1">
      <alignment horizontal="center" wrapText="1"/>
    </xf>
    <xf numFmtId="0" fontId="6" fillId="4" borderId="0" xfId="9" applyFont="1" applyFill="1" applyAlignment="1">
      <alignment horizontal="center" wrapText="1"/>
    </xf>
    <xf numFmtId="165" fontId="6" fillId="4" borderId="4" xfId="21" applyFont="1" applyFill="1" applyBorder="1" applyProtection="1"/>
    <xf numFmtId="164" fontId="11" fillId="4" borderId="0" xfId="5" applyNumberFormat="1" applyFont="1" applyFill="1" applyProtection="1"/>
    <xf numFmtId="0" fontId="7" fillId="4" borderId="0" xfId="12" applyFont="1" applyFill="1" applyProtection="1"/>
    <xf numFmtId="164" fontId="6" fillId="4" borderId="0" xfId="12" applyNumberFormat="1" applyFont="1" applyFill="1" applyProtection="1"/>
    <xf numFmtId="164" fontId="6" fillId="4" borderId="4" xfId="12" applyNumberFormat="1" applyFont="1" applyFill="1" applyBorder="1" applyProtection="1"/>
    <xf numFmtId="168" fontId="7" fillId="4" borderId="0" xfId="1" applyNumberFormat="1" applyFont="1" applyFill="1" applyAlignment="1" applyProtection="1">
      <alignment horizontal="right"/>
    </xf>
    <xf numFmtId="166" fontId="7" fillId="4" borderId="0" xfId="1" applyFont="1" applyFill="1" applyAlignment="1" applyProtection="1">
      <alignment horizontal="right"/>
    </xf>
    <xf numFmtId="165" fontId="7" fillId="4" borderId="0" xfId="21" applyFont="1" applyFill="1" applyAlignment="1" applyProtection="1">
      <alignment horizontal="right"/>
    </xf>
    <xf numFmtId="167" fontId="19" fillId="4" borderId="0" xfId="1" applyNumberFormat="1" applyFont="1" applyFill="1" applyProtection="1"/>
    <xf numFmtId="167" fontId="24" fillId="4" borderId="0" xfId="1" applyNumberFormat="1" applyFont="1" applyFill="1" applyProtection="1"/>
    <xf numFmtId="165" fontId="6" fillId="4" borderId="3" xfId="21" applyFont="1" applyFill="1" applyBorder="1" applyProtection="1"/>
    <xf numFmtId="169" fontId="7" fillId="4" borderId="0" xfId="5" applyNumberFormat="1" applyFont="1" applyFill="1" applyProtection="1"/>
    <xf numFmtId="165" fontId="11" fillId="4" borderId="0" xfId="5" applyNumberFormat="1" applyFont="1" applyFill="1" applyProtection="1"/>
    <xf numFmtId="165" fontId="20" fillId="4" borderId="0" xfId="5" applyNumberFormat="1" applyFont="1" applyFill="1" applyProtection="1"/>
    <xf numFmtId="169" fontId="11" fillId="4" borderId="0" xfId="5" applyNumberFormat="1" applyFont="1" applyFill="1" applyProtection="1"/>
    <xf numFmtId="169" fontId="20" fillId="4" borderId="0" xfId="5" applyNumberFormat="1" applyFont="1" applyFill="1" applyProtection="1"/>
    <xf numFmtId="165" fontId="11" fillId="4" borderId="0" xfId="21" applyFont="1" applyFill="1" applyAlignment="1" applyProtection="1">
      <alignment horizontal="right"/>
    </xf>
    <xf numFmtId="165" fontId="6" fillId="4" borderId="0" xfId="21" applyFont="1" applyFill="1" applyProtection="1"/>
    <xf numFmtId="164" fontId="7" fillId="4" borderId="0" xfId="12" applyNumberFormat="1" applyFont="1" applyFill="1" applyAlignment="1" applyProtection="1">
      <alignment horizontal="right"/>
    </xf>
    <xf numFmtId="0" fontId="10" fillId="4" borderId="0" xfId="10" applyFont="1" applyFill="1" applyAlignment="1" applyProtection="1">
      <alignment horizontal="left"/>
    </xf>
    <xf numFmtId="0" fontId="6" fillId="4" borderId="0" xfId="10" applyFont="1" applyFill="1" applyAlignment="1" applyProtection="1">
      <alignment horizontal="left"/>
    </xf>
    <xf numFmtId="168" fontId="6" fillId="4" borderId="0" xfId="13" applyNumberFormat="1" applyFont="1" applyFill="1" applyProtection="1"/>
    <xf numFmtId="168" fontId="6" fillId="4" borderId="0" xfId="13" applyNumberFormat="1" applyFont="1" applyFill="1" applyAlignment="1" applyProtection="1">
      <alignment horizontal="right"/>
    </xf>
    <xf numFmtId="0" fontId="7" fillId="4" borderId="0" xfId="10" applyFont="1" applyFill="1" applyAlignment="1" applyProtection="1">
      <alignment horizontal="left"/>
    </xf>
    <xf numFmtId="1" fontId="6" fillId="4" borderId="0" xfId="13" applyNumberFormat="1" applyFont="1" applyFill="1" applyAlignment="1" applyProtection="1">
      <alignment horizontal="right"/>
    </xf>
    <xf numFmtId="1" fontId="10" fillId="4" borderId="0" xfId="13" applyNumberFormat="1" applyFont="1" applyFill="1" applyAlignment="1" applyProtection="1">
      <alignment horizontal="right"/>
    </xf>
    <xf numFmtId="165" fontId="6" fillId="4" borderId="0" xfId="21" applyFont="1" applyFill="1" applyAlignment="1" applyProtection="1">
      <alignment horizontal="right"/>
    </xf>
    <xf numFmtId="0" fontId="4" fillId="4" borderId="0" xfId="4" applyFill="1"/>
    <xf numFmtId="169" fontId="6" fillId="4" borderId="0" xfId="2" applyNumberFormat="1" applyFont="1" applyFill="1" applyAlignment="1" applyProtection="1">
      <alignment horizontal="right"/>
    </xf>
    <xf numFmtId="165" fontId="6" fillId="4" borderId="3" xfId="21" applyFont="1" applyFill="1" applyBorder="1" applyAlignment="1" applyProtection="1">
      <alignment horizontal="right"/>
    </xf>
    <xf numFmtId="0" fontId="25" fillId="4" borderId="0" xfId="5" applyFont="1" applyFill="1" applyProtection="1"/>
    <xf numFmtId="171" fontId="6" fillId="4" borderId="0" xfId="10" applyNumberFormat="1" applyFont="1" applyFill="1" applyProtection="1"/>
    <xf numFmtId="3" fontId="6" fillId="4" borderId="0" xfId="10" applyNumberFormat="1" applyFont="1" applyFill="1" applyProtection="1"/>
    <xf numFmtId="172" fontId="6" fillId="4" borderId="0" xfId="10" applyNumberFormat="1" applyFont="1" applyFill="1" applyAlignment="1" applyProtection="1">
      <alignment horizontal="right"/>
    </xf>
    <xf numFmtId="14" fontId="6" fillId="4" borderId="0" xfId="10" applyNumberFormat="1" applyFont="1" applyFill="1" applyAlignment="1" applyProtection="1">
      <alignment horizontal="right"/>
    </xf>
    <xf numFmtId="169" fontId="7" fillId="4" borderId="0" xfId="2" applyNumberFormat="1" applyFont="1" applyFill="1" applyProtection="1"/>
    <xf numFmtId="9" fontId="11" fillId="4" borderId="0" xfId="16" applyFont="1" applyFill="1" applyProtection="1"/>
    <xf numFmtId="9" fontId="9" fillId="4" borderId="0" xfId="16" applyFont="1" applyFill="1" applyProtection="1"/>
    <xf numFmtId="169" fontId="6" fillId="4" borderId="4" xfId="2" applyNumberFormat="1" applyFont="1" applyFill="1" applyBorder="1" applyProtection="1"/>
    <xf numFmtId="170" fontId="7" fillId="4" borderId="0" xfId="15" applyFont="1" applyFill="1" applyProtection="1"/>
    <xf numFmtId="173" fontId="7" fillId="4" borderId="0" xfId="15" applyNumberFormat="1" applyFont="1" applyFill="1" applyProtection="1"/>
    <xf numFmtId="0" fontId="6" fillId="4" borderId="0" xfId="10" applyFont="1" applyFill="1" applyAlignment="1" applyProtection="1">
      <alignment horizontal="center"/>
    </xf>
    <xf numFmtId="0" fontId="18" fillId="4" borderId="0" xfId="5" applyFont="1" applyFill="1" applyProtection="1"/>
    <xf numFmtId="0" fontId="26" fillId="4" borderId="0" xfId="5" applyFont="1" applyFill="1" applyProtection="1"/>
    <xf numFmtId="0" fontId="18" fillId="2" borderId="0" xfId="5" applyFont="1" applyFill="1" applyProtection="1"/>
    <xf numFmtId="165" fontId="6" fillId="4" borderId="4" xfId="21" applyFont="1" applyFill="1" applyBorder="1" applyAlignment="1" applyProtection="1">
      <alignment horizontal="right"/>
    </xf>
    <xf numFmtId="165" fontId="11" fillId="0" borderId="0" xfId="5" applyNumberFormat="1" applyFont="1" applyProtection="1"/>
    <xf numFmtId="165" fontId="7" fillId="4" borderId="0" xfId="22" applyFont="1" applyFill="1" applyProtection="1"/>
    <xf numFmtId="165" fontId="7" fillId="4" borderId="0" xfId="21" applyFont="1" applyFill="1" applyBorder="1" applyAlignment="1" applyProtection="1">
      <alignment horizontal="right"/>
    </xf>
    <xf numFmtId="165" fontId="6" fillId="4" borderId="0" xfId="22" applyFont="1" applyFill="1" applyProtection="1"/>
    <xf numFmtId="165" fontId="15" fillId="4" borderId="1" xfId="22" applyFont="1" applyFill="1" applyBorder="1" applyAlignment="1" applyProtection="1">
      <alignment horizontal="right"/>
    </xf>
    <xf numFmtId="165" fontId="6" fillId="4" borderId="1" xfId="22" applyFont="1" applyFill="1" applyBorder="1" applyProtection="1"/>
    <xf numFmtId="165" fontId="6" fillId="4" borderId="3" xfId="22" applyFont="1" applyFill="1" applyBorder="1" applyProtection="1"/>
    <xf numFmtId="165" fontId="6" fillId="4" borderId="4" xfId="22" applyFont="1" applyFill="1" applyBorder="1" applyProtection="1"/>
    <xf numFmtId="165" fontId="7" fillId="4" borderId="0" xfId="22" applyFont="1" applyFill="1" applyAlignment="1" applyProtection="1">
      <alignment horizontal="right"/>
    </xf>
    <xf numFmtId="0" fontId="28" fillId="4" borderId="0" xfId="5" applyFont="1" applyFill="1" applyProtection="1"/>
    <xf numFmtId="0" fontId="11" fillId="3" borderId="0" xfId="5" applyFont="1" applyFill="1" applyProtection="1"/>
    <xf numFmtId="165" fontId="11" fillId="4" borderId="0" xfId="22" applyFont="1" applyFill="1" applyProtection="1"/>
    <xf numFmtId="165" fontId="8" fillId="4" borderId="0" xfId="22" applyFont="1" applyFill="1" applyProtection="1"/>
    <xf numFmtId="165" fontId="7" fillId="4" borderId="1" xfId="22" applyFont="1" applyFill="1" applyBorder="1" applyProtection="1"/>
    <xf numFmtId="164" fontId="6" fillId="4" borderId="0" xfId="12" applyNumberFormat="1" applyFont="1" applyFill="1" applyBorder="1" applyProtection="1"/>
    <xf numFmtId="164" fontId="22" fillId="4" borderId="0" xfId="12" applyNumberFormat="1" applyFont="1" applyFill="1" applyProtection="1"/>
    <xf numFmtId="164" fontId="6" fillId="2" borderId="0" xfId="12" applyNumberFormat="1" applyFont="1" applyFill="1" applyProtection="1"/>
    <xf numFmtId="165" fontId="6" fillId="4" borderId="0" xfId="22" applyFont="1" applyFill="1" applyBorder="1" applyProtection="1"/>
    <xf numFmtId="165" fontId="15" fillId="4" borderId="0" xfId="22" applyFont="1" applyFill="1" applyBorder="1" applyAlignment="1" applyProtection="1">
      <alignment horizontal="right"/>
    </xf>
    <xf numFmtId="0" fontId="9" fillId="4" borderId="0" xfId="10" applyFont="1" applyFill="1" applyAlignment="1" applyProtection="1">
      <alignment horizontal="justify" wrapText="1"/>
    </xf>
    <xf numFmtId="0" fontId="7" fillId="4" borderId="0" xfId="5" applyFont="1" applyFill="1" applyAlignment="1" applyProtection="1">
      <alignment horizontal="right"/>
    </xf>
    <xf numFmtId="0" fontId="6" fillId="4" borderId="0" xfId="5" applyFont="1" applyFill="1" applyAlignment="1" applyProtection="1">
      <alignment horizontal="right"/>
    </xf>
    <xf numFmtId="0" fontId="9" fillId="4" borderId="0" xfId="10" applyFont="1" applyFill="1" applyAlignment="1" applyProtection="1">
      <alignment horizontal="justify" wrapText="1"/>
    </xf>
    <xf numFmtId="0" fontId="7" fillId="4" borderId="0" xfId="5" applyFont="1" applyFill="1" applyAlignment="1" applyProtection="1">
      <alignment horizontal="right"/>
    </xf>
    <xf numFmtId="0" fontId="6" fillId="4" borderId="0" xfId="5" applyFont="1" applyFill="1" applyAlignment="1" applyProtection="1">
      <alignment horizontal="right"/>
    </xf>
    <xf numFmtId="165" fontId="7" fillId="4" borderId="0" xfId="22" applyFont="1" applyFill="1" applyBorder="1" applyAlignment="1" applyProtection="1">
      <alignment horizontal="right"/>
    </xf>
    <xf numFmtId="0" fontId="11" fillId="0" borderId="0" xfId="5" applyFont="1" applyFill="1" applyProtection="1"/>
    <xf numFmtId="0" fontId="11" fillId="0" borderId="0" xfId="5" applyFont="1" applyFill="1" applyAlignment="1" applyProtection="1">
      <alignment horizontal="right"/>
    </xf>
    <xf numFmtId="0" fontId="23" fillId="4" borderId="0" xfId="5" applyFont="1" applyFill="1" applyProtection="1"/>
    <xf numFmtId="0" fontId="8" fillId="4" borderId="0" xfId="5" applyFont="1" applyFill="1" applyProtection="1"/>
    <xf numFmtId="0" fontId="8" fillId="4" borderId="0" xfId="5" applyFont="1" applyFill="1" applyAlignment="1" applyProtection="1">
      <alignment horizontal="right"/>
    </xf>
    <xf numFmtId="0" fontId="23" fillId="4" borderId="0" xfId="5" quotePrefix="1" applyFont="1" applyFill="1" applyProtection="1"/>
    <xf numFmtId="0" fontId="8" fillId="4" borderId="0" xfId="10" applyFont="1" applyFill="1" applyAlignment="1" applyProtection="1">
      <alignment vertical="center" wrapText="1"/>
    </xf>
    <xf numFmtId="0" fontId="11" fillId="4" borderId="0" xfId="5" applyFont="1" applyFill="1" applyAlignment="1" applyProtection="1">
      <alignment horizontal="right"/>
    </xf>
    <xf numFmtId="0" fontId="8" fillId="4" borderId="0" xfId="12" applyFont="1" applyFill="1" applyProtection="1"/>
    <xf numFmtId="0" fontId="23" fillId="4" borderId="0" xfId="12" applyFont="1" applyFill="1" applyProtection="1"/>
    <xf numFmtId="0" fontId="9" fillId="4" borderId="0" xfId="10" applyFont="1" applyFill="1" applyAlignment="1" applyProtection="1">
      <alignment horizontal="justify" wrapText="1"/>
    </xf>
    <xf numFmtId="0" fontId="7" fillId="4" borderId="0" xfId="5" applyFont="1" applyFill="1" applyAlignment="1" applyProtection="1">
      <alignment horizontal="right"/>
    </xf>
    <xf numFmtId="0" fontId="11" fillId="4" borderId="0" xfId="10" applyFont="1" applyFill="1" applyAlignment="1" applyProtection="1">
      <alignment horizontal="justify" wrapText="1"/>
    </xf>
    <xf numFmtId="0" fontId="7" fillId="4" borderId="0" xfId="10" applyFont="1" applyFill="1" applyAlignment="1" applyProtection="1">
      <alignment horizontal="justify" wrapText="1"/>
    </xf>
    <xf numFmtId="0" fontId="8" fillId="4" borderId="0" xfId="10" applyFont="1" applyFill="1" applyAlignment="1" applyProtection="1">
      <alignment horizontal="justify" wrapText="1"/>
    </xf>
    <xf numFmtId="0" fontId="6" fillId="4" borderId="0" xfId="5" applyFont="1" applyFill="1" applyAlignment="1" applyProtection="1">
      <alignment horizontal="right"/>
    </xf>
    <xf numFmtId="0" fontId="8" fillId="4" borderId="0" xfId="10" applyFont="1" applyFill="1" applyAlignment="1" applyProtection="1">
      <alignment horizontal="center" vertical="center" wrapText="1"/>
    </xf>
    <xf numFmtId="0" fontId="8" fillId="4" borderId="0" xfId="10" applyFont="1" applyFill="1" applyAlignment="1" applyProtection="1">
      <alignment horizontal="left" vertical="center" wrapText="1"/>
    </xf>
    <xf numFmtId="0" fontId="20" fillId="0" borderId="0" xfId="5" applyFont="1" applyFill="1" applyProtection="1"/>
    <xf numFmtId="0" fontId="11" fillId="0" borderId="0" xfId="10" applyFont="1" applyFill="1" applyProtection="1"/>
    <xf numFmtId="0" fontId="20" fillId="0" borderId="0" xfId="10" applyFont="1" applyFill="1" applyProtection="1"/>
    <xf numFmtId="0" fontId="8" fillId="0" borderId="0" xfId="5" applyFont="1" applyFill="1" applyAlignment="1" applyProtection="1">
      <alignment horizontal="right"/>
    </xf>
    <xf numFmtId="0" fontId="8" fillId="0" borderId="0" xfId="10" applyFont="1" applyFill="1" applyAlignment="1" applyProtection="1">
      <alignment vertical="center" wrapText="1"/>
    </xf>
    <xf numFmtId="43" fontId="11" fillId="0" borderId="0" xfId="5" applyNumberFormat="1" applyFont="1" applyFill="1" applyProtection="1"/>
    <xf numFmtId="168" fontId="11" fillId="0" borderId="0" xfId="5" applyNumberFormat="1" applyFont="1" applyFill="1" applyProtection="1"/>
    <xf numFmtId="165" fontId="11" fillId="0" borderId="0" xfId="5" applyNumberFormat="1" applyFont="1" applyFill="1" applyProtection="1"/>
    <xf numFmtId="168" fontId="20" fillId="0" borderId="0" xfId="5" applyNumberFormat="1" applyFont="1" applyFill="1" applyProtection="1"/>
    <xf numFmtId="0" fontId="18" fillId="0" borderId="0" xfId="5" applyFont="1" applyFill="1" applyProtection="1"/>
    <xf numFmtId="0" fontId="26" fillId="0" borderId="0" xfId="5" applyFont="1" applyFill="1" applyProtection="1"/>
    <xf numFmtId="165" fontId="11" fillId="0" borderId="0" xfId="22" applyFont="1" applyFill="1" applyProtection="1"/>
    <xf numFmtId="0" fontId="7" fillId="0" borderId="0" xfId="10" applyFont="1" applyFill="1" applyProtection="1"/>
    <xf numFmtId="0" fontId="21" fillId="0" borderId="0" xfId="10" applyFont="1" applyFill="1" applyProtection="1"/>
    <xf numFmtId="164" fontId="7" fillId="0" borderId="0" xfId="12" applyNumberFormat="1" applyFont="1" applyFill="1" applyProtection="1"/>
    <xf numFmtId="164" fontId="21" fillId="0" borderId="0" xfId="12" applyNumberFormat="1" applyFont="1" applyFill="1" applyProtection="1"/>
    <xf numFmtId="43" fontId="6" fillId="0" borderId="0" xfId="2" applyFont="1" applyFill="1" applyAlignment="1" applyProtection="1">
      <alignment horizontal="center" wrapText="1"/>
    </xf>
    <xf numFmtId="43" fontId="22" fillId="0" borderId="0" xfId="2" applyFont="1" applyFill="1" applyAlignment="1" applyProtection="1">
      <alignment horizontal="center" wrapText="1"/>
    </xf>
    <xf numFmtId="164" fontId="6" fillId="0" borderId="0" xfId="12" applyNumberFormat="1" applyFont="1" applyFill="1" applyProtection="1"/>
    <xf numFmtId="164" fontId="22" fillId="0" borderId="0" xfId="12" applyNumberFormat="1" applyFont="1" applyFill="1" applyProtection="1"/>
    <xf numFmtId="167" fontId="19" fillId="0" borderId="0" xfId="1" applyNumberFormat="1" applyFont="1" applyFill="1" applyProtection="1"/>
    <xf numFmtId="167" fontId="24" fillId="0" borderId="0" xfId="1" applyNumberFormat="1" applyFont="1" applyFill="1" applyProtection="1"/>
    <xf numFmtId="165" fontId="20" fillId="0" borderId="0" xfId="5" applyNumberFormat="1" applyFont="1" applyFill="1" applyProtection="1"/>
    <xf numFmtId="164" fontId="11" fillId="0" borderId="0" xfId="5" applyNumberFormat="1" applyFont="1" applyFill="1" applyProtection="1"/>
    <xf numFmtId="169" fontId="11" fillId="0" borderId="0" xfId="5" applyNumberFormat="1" applyFont="1" applyFill="1" applyProtection="1"/>
    <xf numFmtId="169" fontId="20" fillId="0" borderId="0" xfId="5" applyNumberFormat="1" applyFont="1" applyFill="1" applyProtection="1"/>
    <xf numFmtId="164" fontId="7" fillId="0" borderId="0" xfId="12" applyNumberFormat="1" applyFont="1" applyFill="1" applyAlignment="1" applyProtection="1">
      <alignment horizontal="right"/>
    </xf>
    <xf numFmtId="0" fontId="4" fillId="0" borderId="0" xfId="4" applyFill="1"/>
    <xf numFmtId="0" fontId="9" fillId="0" borderId="0" xfId="5" applyFont="1" applyFill="1" applyProtection="1"/>
    <xf numFmtId="0" fontId="25" fillId="0" borderId="0" xfId="5" applyFont="1" applyFill="1" applyProtection="1"/>
    <xf numFmtId="0" fontId="7" fillId="0" borderId="0" xfId="12" applyFont="1" applyFill="1" applyProtection="1"/>
    <xf numFmtId="9" fontId="11" fillId="0" borderId="0" xfId="16" applyFont="1" applyFill="1" applyProtection="1"/>
    <xf numFmtId="9" fontId="9" fillId="0" borderId="0" xfId="16" applyFont="1" applyFill="1" applyProtection="1"/>
    <xf numFmtId="0" fontId="2" fillId="0" borderId="0" xfId="3" applyFont="1" applyFill="1" applyAlignment="1" applyProtection="1">
      <alignment vertical="center"/>
    </xf>
    <xf numFmtId="168" fontId="7" fillId="0" borderId="0" xfId="1" applyNumberFormat="1" applyFont="1" applyFill="1" applyAlignment="1" applyProtection="1">
      <alignment horizontal="right"/>
    </xf>
    <xf numFmtId="166" fontId="7" fillId="0" borderId="0" xfId="1" applyFont="1" applyFill="1" applyAlignment="1" applyProtection="1">
      <alignment horizontal="right"/>
    </xf>
    <xf numFmtId="165" fontId="7" fillId="0" borderId="0" xfId="21" applyFont="1" applyFill="1" applyAlignment="1" applyProtection="1">
      <alignment horizontal="right"/>
    </xf>
    <xf numFmtId="0" fontId="7" fillId="0" borderId="0" xfId="5" applyFont="1" applyFill="1" applyProtection="1"/>
    <xf numFmtId="165" fontId="6" fillId="0" borderId="3" xfId="21" applyFont="1" applyFill="1" applyBorder="1" applyProtection="1"/>
    <xf numFmtId="0" fontId="6" fillId="0" borderId="0" xfId="9" applyFont="1" applyFill="1" applyAlignment="1">
      <alignment horizontal="center" wrapText="1"/>
    </xf>
  </cellXfs>
  <cellStyles count="23">
    <cellStyle name="Comma" xfId="22" builtinId="3"/>
    <cellStyle name="Comma 2" xfId="8"/>
    <cellStyle name="Comma 2 2" xfId="11"/>
    <cellStyle name="Comma 2 2 3 2" xfId="19"/>
    <cellStyle name="Comma 2 3 2" xfId="13"/>
    <cellStyle name="Comma 2 5 2" xfId="7"/>
    <cellStyle name="Comma 3" xfId="21"/>
    <cellStyle name="Comma 3 2 3" xfId="18"/>
    <cellStyle name="Comma 3 3" xfId="1"/>
    <cellStyle name="Comma 4 3" xfId="15"/>
    <cellStyle name="Comma 7" xfId="2"/>
    <cellStyle name="Comma 7 3" xfId="6"/>
    <cellStyle name="Normal" xfId="0" builtinId="0"/>
    <cellStyle name="Normal 2" xfId="4"/>
    <cellStyle name="Normal 2 2 2" xfId="10"/>
    <cellStyle name="Normal 2 3 2 2" xfId="12"/>
    <cellStyle name="Normal 2 3 3" xfId="3"/>
    <cellStyle name="Normal 3 2 2" xfId="20"/>
    <cellStyle name="Normal 3 3" xfId="5"/>
    <cellStyle name="Normal 4" xfId="9"/>
    <cellStyle name="Normal 4 3" xfId="17"/>
    <cellStyle name="Normal 7 2" xfId="14"/>
    <cellStyle name="Per cent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609601</xdr:colOff>
      <xdr:row>94</xdr:row>
      <xdr:rowOff>76200</xdr:rowOff>
    </xdr:from>
    <xdr:to>
      <xdr:col>5</xdr:col>
      <xdr:colOff>457201</xdr:colOff>
      <xdr:row>99</xdr:row>
      <xdr:rowOff>229855</xdr:rowOff>
    </xdr:to>
    <xdr:pic>
      <xdr:nvPicPr>
        <xdr:cNvPr id="2" name="Picture 1">
          <a:extLst>
            <a:ext uri="{FF2B5EF4-FFF2-40B4-BE49-F238E27FC236}">
              <a16:creationId xmlns:a16="http://schemas.microsoft.com/office/drawing/2014/main" id="{D4DEEF90-7155-4944-AA5B-032BCB49F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0426" y="24241125"/>
          <a:ext cx="1828800" cy="1344280"/>
        </a:xfrm>
        <a:prstGeom prst="rect">
          <a:avLst/>
        </a:prstGeom>
      </xdr:spPr>
    </xdr:pic>
    <xdr:clientData/>
  </xdr:twoCellAnchor>
  <xdr:twoCellAnchor editAs="oneCell">
    <xdr:from>
      <xdr:col>0</xdr:col>
      <xdr:colOff>85725</xdr:colOff>
      <xdr:row>186</xdr:row>
      <xdr:rowOff>66675</xdr:rowOff>
    </xdr:from>
    <xdr:to>
      <xdr:col>0</xdr:col>
      <xdr:colOff>1475740</xdr:colOff>
      <xdr:row>188</xdr:row>
      <xdr:rowOff>97790</xdr:rowOff>
    </xdr:to>
    <xdr:pic>
      <xdr:nvPicPr>
        <xdr:cNvPr id="3" name="Picture 2"/>
        <xdr:cNvPicPr/>
      </xdr:nvPicPr>
      <xdr:blipFill>
        <a:blip xmlns:r="http://schemas.openxmlformats.org/officeDocument/2006/relationships" r:embed="rId2"/>
        <a:stretch>
          <a:fillRect/>
        </a:stretch>
      </xdr:blipFill>
      <xdr:spPr>
        <a:xfrm>
          <a:off x="85725" y="52273200"/>
          <a:ext cx="1390015" cy="507365"/>
        </a:xfrm>
        <a:prstGeom prst="rect">
          <a:avLst/>
        </a:prstGeom>
      </xdr:spPr>
    </xdr:pic>
    <xdr:clientData/>
  </xdr:twoCellAnchor>
  <xdr:twoCellAnchor editAs="oneCell">
    <xdr:from>
      <xdr:col>5</xdr:col>
      <xdr:colOff>85725</xdr:colOff>
      <xdr:row>187</xdr:row>
      <xdr:rowOff>38100</xdr:rowOff>
    </xdr:from>
    <xdr:to>
      <xdr:col>5</xdr:col>
      <xdr:colOff>825500</xdr:colOff>
      <xdr:row>188</xdr:row>
      <xdr:rowOff>123825</xdr:rowOff>
    </xdr:to>
    <xdr:pic>
      <xdr:nvPicPr>
        <xdr:cNvPr id="4" name="Picture 3" descr="signatures"/>
        <xdr:cNvPicPr/>
      </xdr:nvPicPr>
      <xdr:blipFill>
        <a:blip xmlns:r="http://schemas.openxmlformats.org/officeDocument/2006/relationships" r:embed="rId3" cstate="print"/>
        <a:srcRect/>
        <a:stretch/>
      </xdr:blipFill>
      <xdr:spPr>
        <a:xfrm>
          <a:off x="4857750" y="52482750"/>
          <a:ext cx="739775" cy="323850"/>
        </a:xfrm>
        <a:prstGeom prst="rect">
          <a:avLst/>
        </a:prstGeom>
        <a:ln>
          <a:noFill/>
        </a:ln>
      </xdr:spPr>
    </xdr:pic>
    <xdr:clientData/>
  </xdr:twoCellAnchor>
  <xdr:twoCellAnchor editAs="oneCell">
    <xdr:from>
      <xdr:col>0</xdr:col>
      <xdr:colOff>447675</xdr:colOff>
      <xdr:row>281</xdr:row>
      <xdr:rowOff>95250</xdr:rowOff>
    </xdr:from>
    <xdr:to>
      <xdr:col>1</xdr:col>
      <xdr:colOff>75565</xdr:colOff>
      <xdr:row>283</xdr:row>
      <xdr:rowOff>126365</xdr:rowOff>
    </xdr:to>
    <xdr:pic>
      <xdr:nvPicPr>
        <xdr:cNvPr id="5" name="Picture 4"/>
        <xdr:cNvPicPr/>
      </xdr:nvPicPr>
      <xdr:blipFill>
        <a:blip xmlns:r="http://schemas.openxmlformats.org/officeDocument/2006/relationships" r:embed="rId2"/>
        <a:stretch>
          <a:fillRect/>
        </a:stretch>
      </xdr:blipFill>
      <xdr:spPr>
        <a:xfrm>
          <a:off x="447675" y="73132950"/>
          <a:ext cx="1390015" cy="507365"/>
        </a:xfrm>
        <a:prstGeom prst="rect">
          <a:avLst/>
        </a:prstGeom>
      </xdr:spPr>
    </xdr:pic>
    <xdr:clientData/>
  </xdr:twoCellAnchor>
  <xdr:twoCellAnchor editAs="oneCell">
    <xdr:from>
      <xdr:col>5</xdr:col>
      <xdr:colOff>781050</xdr:colOff>
      <xdr:row>282</xdr:row>
      <xdr:rowOff>57150</xdr:rowOff>
    </xdr:from>
    <xdr:to>
      <xdr:col>7</xdr:col>
      <xdr:colOff>339725</xdr:colOff>
      <xdr:row>283</xdr:row>
      <xdr:rowOff>142875</xdr:rowOff>
    </xdr:to>
    <xdr:pic>
      <xdr:nvPicPr>
        <xdr:cNvPr id="6" name="Picture 5" descr="signatures"/>
        <xdr:cNvPicPr/>
      </xdr:nvPicPr>
      <xdr:blipFill>
        <a:blip xmlns:r="http://schemas.openxmlformats.org/officeDocument/2006/relationships" r:embed="rId3" cstate="print"/>
        <a:srcRect/>
        <a:stretch/>
      </xdr:blipFill>
      <xdr:spPr>
        <a:xfrm>
          <a:off x="5553075" y="73332975"/>
          <a:ext cx="739775" cy="323850"/>
        </a:xfrm>
        <a:prstGeom prst="rect">
          <a:avLst/>
        </a:prstGeom>
        <a:ln>
          <a:noFill/>
        </a:ln>
      </xdr:spPr>
    </xdr:pic>
    <xdr:clientData/>
  </xdr:twoCellAnchor>
  <xdr:twoCellAnchor editAs="oneCell">
    <xdr:from>
      <xdr:col>2</xdr:col>
      <xdr:colOff>212124</xdr:colOff>
      <xdr:row>207</xdr:row>
      <xdr:rowOff>180974</xdr:rowOff>
    </xdr:from>
    <xdr:to>
      <xdr:col>5</xdr:col>
      <xdr:colOff>270679</xdr:colOff>
      <xdr:row>214</xdr:row>
      <xdr:rowOff>161440</xdr:rowOff>
    </xdr:to>
    <xdr:pic>
      <xdr:nvPicPr>
        <xdr:cNvPr id="7" name="Picture 6">
          <a:extLst>
            <a:ext uri="{FF2B5EF4-FFF2-40B4-BE49-F238E27FC236}">
              <a16:creationId xmlns:a16="http://schemas.microsoft.com/office/drawing/2014/main" id="{E5466819-73EC-8C4B-9737-278EAA57AD77}"/>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2101" t="35739" r="37463" b="35263"/>
        <a:stretch/>
      </xdr:blipFill>
      <xdr:spPr>
        <a:xfrm rot="5400000">
          <a:off x="3199156" y="57068092"/>
          <a:ext cx="1647341" cy="2039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609601</xdr:colOff>
      <xdr:row>94</xdr:row>
      <xdr:rowOff>76200</xdr:rowOff>
    </xdr:from>
    <xdr:to>
      <xdr:col>5</xdr:col>
      <xdr:colOff>457201</xdr:colOff>
      <xdr:row>99</xdr:row>
      <xdr:rowOff>229855</xdr:rowOff>
    </xdr:to>
    <xdr:pic>
      <xdr:nvPicPr>
        <xdr:cNvPr id="2" name="Picture 1">
          <a:extLst>
            <a:ext uri="{FF2B5EF4-FFF2-40B4-BE49-F238E27FC236}">
              <a16:creationId xmlns:a16="http://schemas.microsoft.com/office/drawing/2014/main" id="{D4DEEF90-7155-4944-AA5B-032BCB49F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0426" y="24241125"/>
          <a:ext cx="1828800" cy="1344280"/>
        </a:xfrm>
        <a:prstGeom prst="rect">
          <a:avLst/>
        </a:prstGeom>
      </xdr:spPr>
    </xdr:pic>
    <xdr:clientData/>
  </xdr:twoCellAnchor>
  <xdr:twoCellAnchor editAs="oneCell">
    <xdr:from>
      <xdr:col>0</xdr:col>
      <xdr:colOff>85725</xdr:colOff>
      <xdr:row>186</xdr:row>
      <xdr:rowOff>66675</xdr:rowOff>
    </xdr:from>
    <xdr:to>
      <xdr:col>0</xdr:col>
      <xdr:colOff>1475740</xdr:colOff>
      <xdr:row>188</xdr:row>
      <xdr:rowOff>97790</xdr:rowOff>
    </xdr:to>
    <xdr:pic>
      <xdr:nvPicPr>
        <xdr:cNvPr id="3" name="Picture 2"/>
        <xdr:cNvPicPr/>
      </xdr:nvPicPr>
      <xdr:blipFill>
        <a:blip xmlns:r="http://schemas.openxmlformats.org/officeDocument/2006/relationships" r:embed="rId2"/>
        <a:stretch>
          <a:fillRect/>
        </a:stretch>
      </xdr:blipFill>
      <xdr:spPr>
        <a:xfrm>
          <a:off x="85725" y="51196875"/>
          <a:ext cx="1390015" cy="507365"/>
        </a:xfrm>
        <a:prstGeom prst="rect">
          <a:avLst/>
        </a:prstGeom>
      </xdr:spPr>
    </xdr:pic>
    <xdr:clientData/>
  </xdr:twoCellAnchor>
  <xdr:twoCellAnchor editAs="oneCell">
    <xdr:from>
      <xdr:col>5</xdr:col>
      <xdr:colOff>85725</xdr:colOff>
      <xdr:row>187</xdr:row>
      <xdr:rowOff>38100</xdr:rowOff>
    </xdr:from>
    <xdr:to>
      <xdr:col>5</xdr:col>
      <xdr:colOff>825500</xdr:colOff>
      <xdr:row>188</xdr:row>
      <xdr:rowOff>123825</xdr:rowOff>
    </xdr:to>
    <xdr:pic>
      <xdr:nvPicPr>
        <xdr:cNvPr id="4" name="Picture 3" descr="signatures"/>
        <xdr:cNvPicPr/>
      </xdr:nvPicPr>
      <xdr:blipFill>
        <a:blip xmlns:r="http://schemas.openxmlformats.org/officeDocument/2006/relationships" r:embed="rId3" cstate="print"/>
        <a:srcRect/>
        <a:stretch/>
      </xdr:blipFill>
      <xdr:spPr>
        <a:xfrm>
          <a:off x="4857750" y="51406425"/>
          <a:ext cx="739775" cy="323850"/>
        </a:xfrm>
        <a:prstGeom prst="rect">
          <a:avLst/>
        </a:prstGeom>
        <a:ln>
          <a:noFill/>
        </a:ln>
      </xdr:spPr>
    </xdr:pic>
    <xdr:clientData/>
  </xdr:twoCellAnchor>
  <xdr:twoCellAnchor editAs="oneCell">
    <xdr:from>
      <xdr:col>0</xdr:col>
      <xdr:colOff>447675</xdr:colOff>
      <xdr:row>281</xdr:row>
      <xdr:rowOff>95250</xdr:rowOff>
    </xdr:from>
    <xdr:to>
      <xdr:col>1</xdr:col>
      <xdr:colOff>75565</xdr:colOff>
      <xdr:row>283</xdr:row>
      <xdr:rowOff>126365</xdr:rowOff>
    </xdr:to>
    <xdr:pic>
      <xdr:nvPicPr>
        <xdr:cNvPr id="5" name="Picture 4"/>
        <xdr:cNvPicPr/>
      </xdr:nvPicPr>
      <xdr:blipFill>
        <a:blip xmlns:r="http://schemas.openxmlformats.org/officeDocument/2006/relationships" r:embed="rId2"/>
        <a:stretch>
          <a:fillRect/>
        </a:stretch>
      </xdr:blipFill>
      <xdr:spPr>
        <a:xfrm>
          <a:off x="447675" y="87544275"/>
          <a:ext cx="1390015" cy="507365"/>
        </a:xfrm>
        <a:prstGeom prst="rect">
          <a:avLst/>
        </a:prstGeom>
      </xdr:spPr>
    </xdr:pic>
    <xdr:clientData/>
  </xdr:twoCellAnchor>
  <xdr:twoCellAnchor editAs="oneCell">
    <xdr:from>
      <xdr:col>5</xdr:col>
      <xdr:colOff>781050</xdr:colOff>
      <xdr:row>282</xdr:row>
      <xdr:rowOff>57150</xdr:rowOff>
    </xdr:from>
    <xdr:to>
      <xdr:col>7</xdr:col>
      <xdr:colOff>339725</xdr:colOff>
      <xdr:row>283</xdr:row>
      <xdr:rowOff>142875</xdr:rowOff>
    </xdr:to>
    <xdr:pic>
      <xdr:nvPicPr>
        <xdr:cNvPr id="6" name="Picture 5" descr="signatures"/>
        <xdr:cNvPicPr/>
      </xdr:nvPicPr>
      <xdr:blipFill>
        <a:blip xmlns:r="http://schemas.openxmlformats.org/officeDocument/2006/relationships" r:embed="rId3" cstate="print"/>
        <a:srcRect/>
        <a:stretch/>
      </xdr:blipFill>
      <xdr:spPr>
        <a:xfrm>
          <a:off x="5553075" y="87744300"/>
          <a:ext cx="739775" cy="323850"/>
        </a:xfrm>
        <a:prstGeom prst="rect">
          <a:avLst/>
        </a:prstGeom>
        <a:ln>
          <a:noFill/>
        </a:ln>
      </xdr:spPr>
    </xdr:pic>
    <xdr:clientData/>
  </xdr:twoCellAnchor>
  <xdr:twoCellAnchor editAs="oneCell">
    <xdr:from>
      <xdr:col>2</xdr:col>
      <xdr:colOff>212124</xdr:colOff>
      <xdr:row>207</xdr:row>
      <xdr:rowOff>180974</xdr:rowOff>
    </xdr:from>
    <xdr:to>
      <xdr:col>5</xdr:col>
      <xdr:colOff>270679</xdr:colOff>
      <xdr:row>214</xdr:row>
      <xdr:rowOff>161440</xdr:rowOff>
    </xdr:to>
    <xdr:pic>
      <xdr:nvPicPr>
        <xdr:cNvPr id="7" name="Picture 6">
          <a:extLst>
            <a:ext uri="{FF2B5EF4-FFF2-40B4-BE49-F238E27FC236}">
              <a16:creationId xmlns:a16="http://schemas.microsoft.com/office/drawing/2014/main" id="{E5466819-73EC-8C4B-9737-278EAA57AD77}"/>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2101" t="35739" r="37463" b="35263"/>
        <a:stretch/>
      </xdr:blipFill>
      <xdr:spPr>
        <a:xfrm rot="5400000">
          <a:off x="3199156" y="64850017"/>
          <a:ext cx="1647341" cy="20397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609601</xdr:colOff>
      <xdr:row>94</xdr:row>
      <xdr:rowOff>76200</xdr:rowOff>
    </xdr:from>
    <xdr:to>
      <xdr:col>5</xdr:col>
      <xdr:colOff>457201</xdr:colOff>
      <xdr:row>99</xdr:row>
      <xdr:rowOff>229855</xdr:rowOff>
    </xdr:to>
    <xdr:pic>
      <xdr:nvPicPr>
        <xdr:cNvPr id="2" name="Picture 1">
          <a:extLst>
            <a:ext uri="{FF2B5EF4-FFF2-40B4-BE49-F238E27FC236}">
              <a16:creationId xmlns:a16="http://schemas.microsoft.com/office/drawing/2014/main" id="{D4DEEF90-7155-4944-AA5B-032BCB49F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0426" y="24241125"/>
          <a:ext cx="1828800" cy="1344280"/>
        </a:xfrm>
        <a:prstGeom prst="rect">
          <a:avLst/>
        </a:prstGeom>
      </xdr:spPr>
    </xdr:pic>
    <xdr:clientData/>
  </xdr:twoCellAnchor>
  <xdr:twoCellAnchor editAs="oneCell">
    <xdr:from>
      <xdr:col>0</xdr:col>
      <xdr:colOff>85725</xdr:colOff>
      <xdr:row>186</xdr:row>
      <xdr:rowOff>66675</xdr:rowOff>
    </xdr:from>
    <xdr:to>
      <xdr:col>0</xdr:col>
      <xdr:colOff>1475740</xdr:colOff>
      <xdr:row>188</xdr:row>
      <xdr:rowOff>97790</xdr:rowOff>
    </xdr:to>
    <xdr:pic>
      <xdr:nvPicPr>
        <xdr:cNvPr id="3" name="Picture 2"/>
        <xdr:cNvPicPr/>
      </xdr:nvPicPr>
      <xdr:blipFill>
        <a:blip xmlns:r="http://schemas.openxmlformats.org/officeDocument/2006/relationships" r:embed="rId2"/>
        <a:stretch>
          <a:fillRect/>
        </a:stretch>
      </xdr:blipFill>
      <xdr:spPr>
        <a:xfrm>
          <a:off x="85725" y="51196875"/>
          <a:ext cx="1390015" cy="507365"/>
        </a:xfrm>
        <a:prstGeom prst="rect">
          <a:avLst/>
        </a:prstGeom>
      </xdr:spPr>
    </xdr:pic>
    <xdr:clientData/>
  </xdr:twoCellAnchor>
  <xdr:twoCellAnchor editAs="oneCell">
    <xdr:from>
      <xdr:col>5</xdr:col>
      <xdr:colOff>85725</xdr:colOff>
      <xdr:row>187</xdr:row>
      <xdr:rowOff>38100</xdr:rowOff>
    </xdr:from>
    <xdr:to>
      <xdr:col>5</xdr:col>
      <xdr:colOff>825500</xdr:colOff>
      <xdr:row>188</xdr:row>
      <xdr:rowOff>123825</xdr:rowOff>
    </xdr:to>
    <xdr:pic>
      <xdr:nvPicPr>
        <xdr:cNvPr id="4" name="Picture 3" descr="signatures"/>
        <xdr:cNvPicPr/>
      </xdr:nvPicPr>
      <xdr:blipFill>
        <a:blip xmlns:r="http://schemas.openxmlformats.org/officeDocument/2006/relationships" r:embed="rId3" cstate="print"/>
        <a:srcRect/>
        <a:stretch/>
      </xdr:blipFill>
      <xdr:spPr>
        <a:xfrm>
          <a:off x="4857750" y="51406425"/>
          <a:ext cx="739775" cy="323850"/>
        </a:xfrm>
        <a:prstGeom prst="rect">
          <a:avLst/>
        </a:prstGeom>
        <a:ln>
          <a:noFill/>
        </a:ln>
      </xdr:spPr>
    </xdr:pic>
    <xdr:clientData/>
  </xdr:twoCellAnchor>
  <xdr:twoCellAnchor editAs="oneCell">
    <xdr:from>
      <xdr:col>0</xdr:col>
      <xdr:colOff>447675</xdr:colOff>
      <xdr:row>281</xdr:row>
      <xdr:rowOff>95250</xdr:rowOff>
    </xdr:from>
    <xdr:to>
      <xdr:col>1</xdr:col>
      <xdr:colOff>75565</xdr:colOff>
      <xdr:row>283</xdr:row>
      <xdr:rowOff>126365</xdr:rowOff>
    </xdr:to>
    <xdr:pic>
      <xdr:nvPicPr>
        <xdr:cNvPr id="5" name="Picture 4"/>
        <xdr:cNvPicPr/>
      </xdr:nvPicPr>
      <xdr:blipFill>
        <a:blip xmlns:r="http://schemas.openxmlformats.org/officeDocument/2006/relationships" r:embed="rId2"/>
        <a:stretch>
          <a:fillRect/>
        </a:stretch>
      </xdr:blipFill>
      <xdr:spPr>
        <a:xfrm>
          <a:off x="447675" y="87544275"/>
          <a:ext cx="1390015" cy="507365"/>
        </a:xfrm>
        <a:prstGeom prst="rect">
          <a:avLst/>
        </a:prstGeom>
      </xdr:spPr>
    </xdr:pic>
    <xdr:clientData/>
  </xdr:twoCellAnchor>
  <xdr:twoCellAnchor editAs="oneCell">
    <xdr:from>
      <xdr:col>5</xdr:col>
      <xdr:colOff>781050</xdr:colOff>
      <xdr:row>282</xdr:row>
      <xdr:rowOff>57150</xdr:rowOff>
    </xdr:from>
    <xdr:to>
      <xdr:col>7</xdr:col>
      <xdr:colOff>339725</xdr:colOff>
      <xdr:row>283</xdr:row>
      <xdr:rowOff>142875</xdr:rowOff>
    </xdr:to>
    <xdr:pic>
      <xdr:nvPicPr>
        <xdr:cNvPr id="6" name="Picture 5" descr="signatures"/>
        <xdr:cNvPicPr/>
      </xdr:nvPicPr>
      <xdr:blipFill>
        <a:blip xmlns:r="http://schemas.openxmlformats.org/officeDocument/2006/relationships" r:embed="rId3" cstate="print"/>
        <a:srcRect/>
        <a:stretch/>
      </xdr:blipFill>
      <xdr:spPr>
        <a:xfrm>
          <a:off x="5553075" y="87744300"/>
          <a:ext cx="739775" cy="323850"/>
        </a:xfrm>
        <a:prstGeom prst="rect">
          <a:avLst/>
        </a:prstGeom>
        <a:ln>
          <a:noFill/>
        </a:ln>
      </xdr:spPr>
    </xdr:pic>
    <xdr:clientData/>
  </xdr:twoCellAnchor>
  <xdr:twoCellAnchor editAs="oneCell">
    <xdr:from>
      <xdr:col>2</xdr:col>
      <xdr:colOff>212124</xdr:colOff>
      <xdr:row>207</xdr:row>
      <xdr:rowOff>180974</xdr:rowOff>
    </xdr:from>
    <xdr:to>
      <xdr:col>5</xdr:col>
      <xdr:colOff>270679</xdr:colOff>
      <xdr:row>214</xdr:row>
      <xdr:rowOff>161440</xdr:rowOff>
    </xdr:to>
    <xdr:pic>
      <xdr:nvPicPr>
        <xdr:cNvPr id="7" name="Picture 6">
          <a:extLst>
            <a:ext uri="{FF2B5EF4-FFF2-40B4-BE49-F238E27FC236}">
              <a16:creationId xmlns:a16="http://schemas.microsoft.com/office/drawing/2014/main" id="{E5466819-73EC-8C4B-9737-278EAA57AD77}"/>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2101" t="35739" r="37463" b="35263"/>
        <a:stretch/>
      </xdr:blipFill>
      <xdr:spPr>
        <a:xfrm rot="5400000">
          <a:off x="3199156" y="64850017"/>
          <a:ext cx="1647341" cy="20397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609601</xdr:colOff>
      <xdr:row>94</xdr:row>
      <xdr:rowOff>76200</xdr:rowOff>
    </xdr:from>
    <xdr:to>
      <xdr:col>5</xdr:col>
      <xdr:colOff>457201</xdr:colOff>
      <xdr:row>99</xdr:row>
      <xdr:rowOff>229855</xdr:rowOff>
    </xdr:to>
    <xdr:pic>
      <xdr:nvPicPr>
        <xdr:cNvPr id="2" name="Picture 1">
          <a:extLst>
            <a:ext uri="{FF2B5EF4-FFF2-40B4-BE49-F238E27FC236}">
              <a16:creationId xmlns:a16="http://schemas.microsoft.com/office/drawing/2014/main" id="{D4DEEF90-7155-4944-AA5B-032BCB49F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0426" y="24241125"/>
          <a:ext cx="1828800" cy="1344280"/>
        </a:xfrm>
        <a:prstGeom prst="rect">
          <a:avLst/>
        </a:prstGeom>
      </xdr:spPr>
    </xdr:pic>
    <xdr:clientData/>
  </xdr:twoCellAnchor>
  <xdr:twoCellAnchor editAs="oneCell">
    <xdr:from>
      <xdr:col>0</xdr:col>
      <xdr:colOff>85725</xdr:colOff>
      <xdr:row>186</xdr:row>
      <xdr:rowOff>66675</xdr:rowOff>
    </xdr:from>
    <xdr:to>
      <xdr:col>0</xdr:col>
      <xdr:colOff>1475740</xdr:colOff>
      <xdr:row>188</xdr:row>
      <xdr:rowOff>97790</xdr:rowOff>
    </xdr:to>
    <xdr:pic>
      <xdr:nvPicPr>
        <xdr:cNvPr id="3" name="Picture 2"/>
        <xdr:cNvPicPr/>
      </xdr:nvPicPr>
      <xdr:blipFill>
        <a:blip xmlns:r="http://schemas.openxmlformats.org/officeDocument/2006/relationships" r:embed="rId2"/>
        <a:stretch>
          <a:fillRect/>
        </a:stretch>
      </xdr:blipFill>
      <xdr:spPr>
        <a:xfrm>
          <a:off x="85725" y="51196875"/>
          <a:ext cx="1390015" cy="507365"/>
        </a:xfrm>
        <a:prstGeom prst="rect">
          <a:avLst/>
        </a:prstGeom>
      </xdr:spPr>
    </xdr:pic>
    <xdr:clientData/>
  </xdr:twoCellAnchor>
  <xdr:twoCellAnchor editAs="oneCell">
    <xdr:from>
      <xdr:col>5</xdr:col>
      <xdr:colOff>85725</xdr:colOff>
      <xdr:row>187</xdr:row>
      <xdr:rowOff>38100</xdr:rowOff>
    </xdr:from>
    <xdr:to>
      <xdr:col>5</xdr:col>
      <xdr:colOff>825500</xdr:colOff>
      <xdr:row>188</xdr:row>
      <xdr:rowOff>123825</xdr:rowOff>
    </xdr:to>
    <xdr:pic>
      <xdr:nvPicPr>
        <xdr:cNvPr id="4" name="Picture 3" descr="signatures"/>
        <xdr:cNvPicPr/>
      </xdr:nvPicPr>
      <xdr:blipFill>
        <a:blip xmlns:r="http://schemas.openxmlformats.org/officeDocument/2006/relationships" r:embed="rId3" cstate="print"/>
        <a:srcRect/>
        <a:stretch/>
      </xdr:blipFill>
      <xdr:spPr>
        <a:xfrm>
          <a:off x="4857750" y="51406425"/>
          <a:ext cx="739775" cy="323850"/>
        </a:xfrm>
        <a:prstGeom prst="rect">
          <a:avLst/>
        </a:prstGeom>
        <a:ln>
          <a:noFill/>
        </a:ln>
      </xdr:spPr>
    </xdr:pic>
    <xdr:clientData/>
  </xdr:twoCellAnchor>
  <xdr:twoCellAnchor editAs="oneCell">
    <xdr:from>
      <xdr:col>0</xdr:col>
      <xdr:colOff>447675</xdr:colOff>
      <xdr:row>281</xdr:row>
      <xdr:rowOff>95250</xdr:rowOff>
    </xdr:from>
    <xdr:to>
      <xdr:col>1</xdr:col>
      <xdr:colOff>75565</xdr:colOff>
      <xdr:row>283</xdr:row>
      <xdr:rowOff>126365</xdr:rowOff>
    </xdr:to>
    <xdr:pic>
      <xdr:nvPicPr>
        <xdr:cNvPr id="5" name="Picture 4"/>
        <xdr:cNvPicPr/>
      </xdr:nvPicPr>
      <xdr:blipFill>
        <a:blip xmlns:r="http://schemas.openxmlformats.org/officeDocument/2006/relationships" r:embed="rId2"/>
        <a:stretch>
          <a:fillRect/>
        </a:stretch>
      </xdr:blipFill>
      <xdr:spPr>
        <a:xfrm>
          <a:off x="447675" y="87544275"/>
          <a:ext cx="1390015" cy="507365"/>
        </a:xfrm>
        <a:prstGeom prst="rect">
          <a:avLst/>
        </a:prstGeom>
      </xdr:spPr>
    </xdr:pic>
    <xdr:clientData/>
  </xdr:twoCellAnchor>
  <xdr:twoCellAnchor editAs="oneCell">
    <xdr:from>
      <xdr:col>5</xdr:col>
      <xdr:colOff>781050</xdr:colOff>
      <xdr:row>282</xdr:row>
      <xdr:rowOff>57150</xdr:rowOff>
    </xdr:from>
    <xdr:to>
      <xdr:col>7</xdr:col>
      <xdr:colOff>339725</xdr:colOff>
      <xdr:row>283</xdr:row>
      <xdr:rowOff>142875</xdr:rowOff>
    </xdr:to>
    <xdr:pic>
      <xdr:nvPicPr>
        <xdr:cNvPr id="6" name="Picture 5" descr="signatures"/>
        <xdr:cNvPicPr/>
      </xdr:nvPicPr>
      <xdr:blipFill>
        <a:blip xmlns:r="http://schemas.openxmlformats.org/officeDocument/2006/relationships" r:embed="rId3" cstate="print"/>
        <a:srcRect/>
        <a:stretch/>
      </xdr:blipFill>
      <xdr:spPr>
        <a:xfrm>
          <a:off x="5553075" y="87744300"/>
          <a:ext cx="739775" cy="323850"/>
        </a:xfrm>
        <a:prstGeom prst="rect">
          <a:avLst/>
        </a:prstGeom>
        <a:ln>
          <a:noFill/>
        </a:ln>
      </xdr:spPr>
    </xdr:pic>
    <xdr:clientData/>
  </xdr:twoCellAnchor>
  <xdr:twoCellAnchor editAs="oneCell">
    <xdr:from>
      <xdr:col>2</xdr:col>
      <xdr:colOff>212124</xdr:colOff>
      <xdr:row>207</xdr:row>
      <xdr:rowOff>180974</xdr:rowOff>
    </xdr:from>
    <xdr:to>
      <xdr:col>5</xdr:col>
      <xdr:colOff>270679</xdr:colOff>
      <xdr:row>214</xdr:row>
      <xdr:rowOff>161440</xdr:rowOff>
    </xdr:to>
    <xdr:pic>
      <xdr:nvPicPr>
        <xdr:cNvPr id="7" name="Picture 6">
          <a:extLst>
            <a:ext uri="{FF2B5EF4-FFF2-40B4-BE49-F238E27FC236}">
              <a16:creationId xmlns:a16="http://schemas.microsoft.com/office/drawing/2014/main" id="{E5466819-73EC-8C4B-9737-278EAA57AD77}"/>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2101" t="35739" r="37463" b="35263"/>
        <a:stretch/>
      </xdr:blipFill>
      <xdr:spPr>
        <a:xfrm rot="5400000">
          <a:off x="3199156" y="64850017"/>
          <a:ext cx="1647341" cy="20397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X674"/>
  <sheetViews>
    <sheetView showGridLines="0" topLeftCell="D660" zoomScaleNormal="100" workbookViewId="0">
      <selection activeCell="M533" sqref="M533"/>
    </sheetView>
  </sheetViews>
  <sheetFormatPr defaultColWidth="9.125" defaultRowHeight="18.75"/>
  <cols>
    <col min="1" max="1" width="23.125" style="10" customWidth="1"/>
    <col min="2" max="2" width="13.5" style="10" customWidth="1"/>
    <col min="3" max="3" width="8.625" style="10" customWidth="1"/>
    <col min="4" max="4" width="16.375" style="10" customWidth="1"/>
    <col min="5" max="5" width="1" style="10" customWidth="1"/>
    <col min="6" max="6" width="14.375" style="10" customWidth="1"/>
    <col min="7" max="7" width="1.125" style="10" customWidth="1"/>
    <col min="8" max="8" width="16" style="10" customWidth="1"/>
    <col min="9" max="9" width="0.875" style="10" customWidth="1"/>
    <col min="10" max="10" width="19" style="10" bestFit="1" customWidth="1"/>
    <col min="11" max="11" width="22.625" style="130" customWidth="1"/>
    <col min="12" max="12" width="17.5" style="130" customWidth="1"/>
    <col min="13" max="13" width="12.5" style="148" customWidth="1"/>
    <col min="14" max="16" width="9.125" style="130"/>
    <col min="17" max="20" width="9.125" style="18"/>
    <col min="21" max="21" width="20.5" style="18" customWidth="1"/>
    <col min="22" max="22" width="17.375" style="18" customWidth="1"/>
    <col min="23" max="23" width="14.625" style="18" customWidth="1"/>
    <col min="24" max="16384" width="9.125" style="1"/>
  </cols>
  <sheetData>
    <row r="2" spans="1:9" ht="20.25">
      <c r="A2" s="113" t="s">
        <v>142</v>
      </c>
    </row>
    <row r="3" spans="1:9">
      <c r="A3" s="11" t="s">
        <v>143</v>
      </c>
    </row>
    <row r="4" spans="1:9">
      <c r="A4" s="12"/>
    </row>
    <row r="8" spans="1:9">
      <c r="A8" s="11" t="s">
        <v>19</v>
      </c>
      <c r="H8" s="13" t="s">
        <v>20</v>
      </c>
      <c r="I8" s="13"/>
    </row>
    <row r="9" spans="1:9">
      <c r="H9" s="14"/>
      <c r="I9" s="14"/>
    </row>
    <row r="10" spans="1:9">
      <c r="A10" s="10" t="s">
        <v>21</v>
      </c>
      <c r="H10" s="14">
        <v>2</v>
      </c>
      <c r="I10" s="14"/>
    </row>
    <row r="11" spans="1:9">
      <c r="H11" s="14"/>
      <c r="I11" s="14"/>
    </row>
    <row r="12" spans="1:9">
      <c r="H12" s="14"/>
      <c r="I12" s="14"/>
    </row>
    <row r="13" spans="1:9">
      <c r="H13" s="14"/>
      <c r="I13" s="14"/>
    </row>
    <row r="14" spans="1:9">
      <c r="A14" s="10" t="s">
        <v>22</v>
      </c>
      <c r="H14" s="15" t="s">
        <v>23</v>
      </c>
      <c r="I14" s="15"/>
    </row>
    <row r="15" spans="1:9">
      <c r="H15" s="14"/>
      <c r="I15" s="14"/>
    </row>
    <row r="16" spans="1:9">
      <c r="H16" s="14"/>
      <c r="I16" s="14"/>
    </row>
    <row r="17" spans="1:9">
      <c r="H17" s="14"/>
      <c r="I17" s="14"/>
    </row>
    <row r="18" spans="1:9">
      <c r="H18" s="15"/>
      <c r="I18" s="15"/>
    </row>
    <row r="19" spans="1:9">
      <c r="H19" s="14"/>
      <c r="I19" s="14"/>
    </row>
    <row r="20" spans="1:9">
      <c r="H20" s="14"/>
      <c r="I20" s="14"/>
    </row>
    <row r="21" spans="1:9">
      <c r="H21" s="14"/>
      <c r="I21" s="14"/>
    </row>
    <row r="22" spans="1:9">
      <c r="A22" s="10" t="s">
        <v>24</v>
      </c>
      <c r="H22" s="15">
        <v>5</v>
      </c>
      <c r="I22" s="15"/>
    </row>
    <row r="23" spans="1:9">
      <c r="H23" s="14"/>
      <c r="I23" s="14"/>
    </row>
    <row r="24" spans="1:9">
      <c r="H24" s="14"/>
      <c r="I24" s="14"/>
    </row>
    <row r="25" spans="1:9">
      <c r="H25" s="14"/>
      <c r="I25" s="14"/>
    </row>
    <row r="26" spans="1:9">
      <c r="H26" s="14"/>
      <c r="I26" s="14"/>
    </row>
    <row r="27" spans="1:9">
      <c r="A27" s="10" t="s">
        <v>25</v>
      </c>
      <c r="H27" s="15">
        <v>6</v>
      </c>
      <c r="I27" s="15"/>
    </row>
    <row r="28" spans="1:9">
      <c r="H28" s="14"/>
      <c r="I28" s="14"/>
    </row>
    <row r="29" spans="1:9">
      <c r="H29" s="14"/>
      <c r="I29" s="14"/>
    </row>
    <row r="30" spans="1:9">
      <c r="H30" s="14"/>
      <c r="I30" s="14"/>
    </row>
    <row r="33" spans="1:9">
      <c r="A33" s="10" t="s">
        <v>26</v>
      </c>
      <c r="H33" s="16" t="s">
        <v>124</v>
      </c>
      <c r="I33" s="16"/>
    </row>
    <row r="58" spans="1:1" ht="157.5" customHeight="1"/>
    <row r="59" spans="1:1">
      <c r="A59" s="11" t="str">
        <f>A2</f>
        <v>LITERACY 4 LIFE</v>
      </c>
    </row>
    <row r="60" spans="1:1">
      <c r="A60" s="11" t="str">
        <f>A3</f>
        <v>STATEMENT OF AFFAIRS FOR THE PERIOD ENDED 31ST DECEMBER 2022</v>
      </c>
    </row>
    <row r="61" spans="1:1">
      <c r="A61" s="11"/>
    </row>
    <row r="64" spans="1:1">
      <c r="A64" s="17" t="s">
        <v>27</v>
      </c>
    </row>
    <row r="67" spans="1:10">
      <c r="J67" s="18"/>
    </row>
    <row r="68" spans="1:10">
      <c r="A68" s="17" t="s">
        <v>28</v>
      </c>
      <c r="B68" s="145" t="s">
        <v>125</v>
      </c>
      <c r="C68" s="145"/>
      <c r="D68" s="17" t="s">
        <v>202</v>
      </c>
      <c r="J68" s="18"/>
    </row>
    <row r="69" spans="1:10">
      <c r="A69" s="17"/>
      <c r="B69" s="145" t="s">
        <v>126</v>
      </c>
      <c r="C69" s="145"/>
      <c r="D69" s="17" t="s">
        <v>206</v>
      </c>
      <c r="J69" s="18"/>
    </row>
    <row r="70" spans="1:10">
      <c r="A70" s="17"/>
      <c r="B70" s="125"/>
      <c r="C70" s="125"/>
      <c r="J70" s="18"/>
    </row>
    <row r="71" spans="1:10">
      <c r="A71" s="17"/>
      <c r="B71" s="124"/>
      <c r="C71" s="124"/>
      <c r="D71" s="10" t="s">
        <v>205</v>
      </c>
      <c r="J71" s="18"/>
    </row>
    <row r="72" spans="1:10">
      <c r="A72" s="17"/>
      <c r="B72" s="124"/>
      <c r="C72" s="124"/>
      <c r="D72" s="19" t="s">
        <v>203</v>
      </c>
      <c r="J72" s="18"/>
    </row>
    <row r="73" spans="1:10">
      <c r="A73" s="17"/>
      <c r="B73" s="124"/>
      <c r="C73" s="124"/>
      <c r="D73" s="10" t="s">
        <v>208</v>
      </c>
      <c r="J73" s="18"/>
    </row>
    <row r="74" spans="1:10">
      <c r="A74" s="17"/>
      <c r="B74" s="141"/>
      <c r="C74" s="141"/>
      <c r="J74" s="18"/>
    </row>
    <row r="75" spans="1:10">
      <c r="A75" s="17"/>
      <c r="J75" s="18"/>
    </row>
    <row r="76" spans="1:10">
      <c r="A76" s="17"/>
      <c r="B76" s="145" t="s">
        <v>127</v>
      </c>
      <c r="C76" s="145"/>
      <c r="D76" s="17" t="s">
        <v>128</v>
      </c>
      <c r="J76" s="18"/>
    </row>
    <row r="77" spans="1:10">
      <c r="A77" s="17"/>
      <c r="B77" s="14"/>
      <c r="C77" s="14"/>
      <c r="D77" s="10" t="s">
        <v>129</v>
      </c>
      <c r="J77" s="18"/>
    </row>
    <row r="78" spans="1:10">
      <c r="A78" s="17"/>
      <c r="B78" s="14"/>
      <c r="C78" s="14"/>
      <c r="D78" s="10" t="s">
        <v>207</v>
      </c>
      <c r="J78" s="18"/>
    </row>
    <row r="79" spans="1:10">
      <c r="A79" s="17"/>
      <c r="J79" s="18"/>
    </row>
    <row r="80" spans="1:10">
      <c r="A80" s="17" t="s">
        <v>29</v>
      </c>
      <c r="D80" s="17" t="s">
        <v>202</v>
      </c>
      <c r="J80" s="18"/>
    </row>
    <row r="81" spans="1:10">
      <c r="A81" s="17"/>
      <c r="D81" s="10" t="s">
        <v>205</v>
      </c>
      <c r="J81" s="18"/>
    </row>
    <row r="82" spans="1:10">
      <c r="A82" s="17"/>
      <c r="D82" s="19" t="s">
        <v>203</v>
      </c>
      <c r="E82" s="20"/>
      <c r="J82" s="18"/>
    </row>
    <row r="83" spans="1:10">
      <c r="A83" s="17"/>
      <c r="D83" s="10" t="s">
        <v>208</v>
      </c>
      <c r="J83" s="18"/>
    </row>
    <row r="84" spans="1:10">
      <c r="A84" s="17"/>
      <c r="J84" s="18"/>
    </row>
    <row r="85" spans="1:10">
      <c r="A85" s="17"/>
      <c r="J85" s="18"/>
    </row>
    <row r="86" spans="1:10">
      <c r="A86" s="17"/>
      <c r="J86" s="18"/>
    </row>
    <row r="87" spans="1:10">
      <c r="A87" s="17"/>
      <c r="J87" s="18"/>
    </row>
    <row r="88" spans="1:10">
      <c r="A88" s="17" t="s">
        <v>30</v>
      </c>
      <c r="D88" s="19" t="s">
        <v>203</v>
      </c>
      <c r="E88" s="20"/>
      <c r="J88" s="18"/>
    </row>
    <row r="89" spans="1:10">
      <c r="A89" s="17"/>
      <c r="D89" s="10" t="s">
        <v>205</v>
      </c>
      <c r="J89" s="18"/>
    </row>
    <row r="90" spans="1:10">
      <c r="A90" s="17"/>
      <c r="D90" s="10" t="s">
        <v>208</v>
      </c>
      <c r="J90" s="18"/>
    </row>
    <row r="91" spans="1:10">
      <c r="A91" s="17"/>
      <c r="J91" s="18"/>
    </row>
    <row r="92" spans="1:10">
      <c r="A92" s="17"/>
      <c r="J92" s="18"/>
    </row>
    <row r="93" spans="1:10">
      <c r="A93" s="17"/>
      <c r="J93" s="18"/>
    </row>
    <row r="94" spans="1:10">
      <c r="A94" s="17"/>
      <c r="J94" s="18"/>
    </row>
    <row r="95" spans="1:10">
      <c r="A95" s="17"/>
      <c r="J95" s="18"/>
    </row>
    <row r="96" spans="1:10">
      <c r="A96" s="17" t="s">
        <v>130</v>
      </c>
      <c r="J96" s="18"/>
    </row>
    <row r="97" spans="1:10">
      <c r="A97" s="17"/>
      <c r="J97" s="18"/>
    </row>
    <row r="98" spans="1:10">
      <c r="A98" s="17"/>
      <c r="J98" s="18"/>
    </row>
    <row r="99" spans="1:10">
      <c r="A99" s="17"/>
      <c r="J99" s="18"/>
    </row>
    <row r="100" spans="1:10">
      <c r="A100" s="17"/>
      <c r="J100" s="18"/>
    </row>
    <row r="101" spans="1:10">
      <c r="A101" s="17"/>
      <c r="J101" s="18"/>
    </row>
    <row r="102" spans="1:10">
      <c r="A102" s="17"/>
      <c r="J102" s="18"/>
    </row>
    <row r="103" spans="1:10">
      <c r="A103" s="17"/>
      <c r="J103" s="18"/>
    </row>
    <row r="104" spans="1:10">
      <c r="A104" s="17"/>
      <c r="J104" s="18"/>
    </row>
    <row r="105" spans="1:10">
      <c r="A105" s="17" t="s">
        <v>31</v>
      </c>
      <c r="D105" s="10" t="s">
        <v>165</v>
      </c>
      <c r="J105" s="18"/>
    </row>
    <row r="106" spans="1:10">
      <c r="J106" s="18"/>
    </row>
    <row r="107" spans="1:10">
      <c r="J107" s="18"/>
    </row>
    <row r="120" spans="1:1" ht="29.1" customHeight="1"/>
    <row r="121" spans="1:1" ht="42.95" customHeight="1"/>
    <row r="122" spans="1:1" ht="19.5" customHeight="1"/>
    <row r="123" spans="1:1" ht="10.5" customHeight="1"/>
    <row r="124" spans="1:1">
      <c r="A124" s="11" t="str">
        <f>A2</f>
        <v>LITERACY 4 LIFE</v>
      </c>
    </row>
    <row r="125" spans="1:1">
      <c r="A125" s="11" t="str">
        <f>A3</f>
        <v>STATEMENT OF AFFAIRS FOR THE PERIOD ENDED 31ST DECEMBER 2022</v>
      </c>
    </row>
    <row r="126" spans="1:1">
      <c r="A126" s="11"/>
    </row>
    <row r="128" spans="1:1">
      <c r="A128" s="23" t="s">
        <v>32</v>
      </c>
    </row>
    <row r="129" spans="1:13">
      <c r="A129" s="23"/>
    </row>
    <row r="130" spans="1:13" ht="38.25" customHeight="1">
      <c r="A130" s="142" t="s">
        <v>144</v>
      </c>
      <c r="B130" s="142"/>
      <c r="C130" s="142"/>
      <c r="D130" s="142"/>
      <c r="E130" s="142"/>
      <c r="F130" s="142"/>
      <c r="G130" s="142"/>
      <c r="H130" s="142"/>
      <c r="I130" s="142"/>
      <c r="J130" s="142"/>
      <c r="K130" s="149"/>
      <c r="L130" s="149"/>
      <c r="M130" s="150"/>
    </row>
    <row r="131" spans="1:13">
      <c r="A131" s="25"/>
    </row>
    <row r="132" spans="1:13">
      <c r="A132" s="23" t="s">
        <v>34</v>
      </c>
    </row>
    <row r="133" spans="1:13">
      <c r="A133" s="142" t="s">
        <v>35</v>
      </c>
      <c r="B133" s="142"/>
      <c r="C133" s="142"/>
      <c r="D133" s="142"/>
      <c r="E133" s="142"/>
      <c r="F133" s="142"/>
      <c r="G133" s="142"/>
      <c r="H133" s="142"/>
      <c r="I133" s="142"/>
      <c r="J133" s="142"/>
    </row>
    <row r="134" spans="1:13">
      <c r="A134" s="26"/>
    </row>
    <row r="135" spans="1:13">
      <c r="A135" s="23" t="s">
        <v>36</v>
      </c>
    </row>
    <row r="136" spans="1:13">
      <c r="A136" s="142" t="s">
        <v>37</v>
      </c>
      <c r="B136" s="142"/>
      <c r="C136" s="142"/>
      <c r="D136" s="142"/>
      <c r="E136" s="142"/>
      <c r="F136" s="142"/>
      <c r="G136" s="142"/>
      <c r="H136" s="142"/>
      <c r="I136" s="142"/>
      <c r="J136" s="142"/>
    </row>
    <row r="137" spans="1:13">
      <c r="A137" s="10" t="s">
        <v>145</v>
      </c>
    </row>
    <row r="138" spans="1:13">
      <c r="A138" s="26"/>
    </row>
    <row r="139" spans="1:13">
      <c r="A139" s="23" t="s">
        <v>38</v>
      </c>
    </row>
    <row r="140" spans="1:13" ht="38.25" customHeight="1">
      <c r="A140" s="142" t="s">
        <v>39</v>
      </c>
      <c r="B140" s="142"/>
      <c r="C140" s="142"/>
      <c r="D140" s="142"/>
      <c r="E140" s="142"/>
      <c r="F140" s="142"/>
      <c r="G140" s="142"/>
      <c r="H140" s="142"/>
      <c r="I140" s="142"/>
      <c r="J140" s="142"/>
    </row>
    <row r="141" spans="1:13">
      <c r="A141" s="26"/>
    </row>
    <row r="142" spans="1:13" ht="76.5" customHeight="1">
      <c r="A142" s="142" t="s">
        <v>40</v>
      </c>
      <c r="B142" s="142"/>
      <c r="C142" s="142"/>
      <c r="D142" s="142"/>
      <c r="E142" s="142"/>
      <c r="F142" s="142"/>
      <c r="G142" s="142"/>
      <c r="H142" s="142"/>
      <c r="I142" s="142"/>
      <c r="J142" s="142"/>
    </row>
    <row r="143" spans="1:13">
      <c r="A143" s="26"/>
    </row>
    <row r="144" spans="1:13">
      <c r="A144" s="23" t="s">
        <v>41</v>
      </c>
    </row>
    <row r="145" spans="1:10" ht="39.75" customHeight="1">
      <c r="A145" s="144" t="s">
        <v>204</v>
      </c>
      <c r="B145" s="144"/>
      <c r="C145" s="144"/>
      <c r="D145" s="144"/>
      <c r="E145" s="144"/>
      <c r="F145" s="144"/>
      <c r="G145" s="144"/>
      <c r="H145" s="144"/>
      <c r="I145" s="144"/>
      <c r="J145" s="144"/>
    </row>
    <row r="146" spans="1:10">
      <c r="A146" s="27"/>
    </row>
    <row r="147" spans="1:10">
      <c r="A147" s="23" t="s">
        <v>42</v>
      </c>
    </row>
    <row r="148" spans="1:10" ht="57" customHeight="1">
      <c r="A148" s="142" t="s">
        <v>43</v>
      </c>
      <c r="B148" s="142"/>
      <c r="C148" s="142"/>
      <c r="D148" s="142"/>
      <c r="E148" s="142"/>
      <c r="F148" s="142"/>
      <c r="G148" s="142"/>
      <c r="H148" s="142"/>
      <c r="I148" s="142"/>
      <c r="J148" s="142"/>
    </row>
    <row r="149" spans="1:10">
      <c r="A149" s="26"/>
    </row>
    <row r="150" spans="1:10">
      <c r="A150" s="23" t="s">
        <v>44</v>
      </c>
    </row>
    <row r="151" spans="1:10" ht="39.75" customHeight="1">
      <c r="A151" s="142" t="s">
        <v>45</v>
      </c>
      <c r="B151" s="142"/>
      <c r="C151" s="142"/>
      <c r="D151" s="142"/>
      <c r="E151" s="142"/>
      <c r="F151" s="142"/>
      <c r="G151" s="142"/>
      <c r="H151" s="142"/>
      <c r="I151" s="142"/>
      <c r="J151" s="142"/>
    </row>
    <row r="152" spans="1:10">
      <c r="A152" s="26"/>
    </row>
    <row r="153" spans="1:10">
      <c r="A153" s="23" t="s">
        <v>46</v>
      </c>
    </row>
    <row r="154" spans="1:10" ht="35.25" customHeight="1">
      <c r="A154" s="143" t="s">
        <v>245</v>
      </c>
      <c r="B154" s="143"/>
      <c r="C154" s="143"/>
      <c r="D154" s="143"/>
      <c r="E154" s="143"/>
      <c r="F154" s="143"/>
      <c r="G154" s="143"/>
      <c r="H154" s="143"/>
      <c r="I154" s="143"/>
      <c r="J154" s="143"/>
    </row>
    <row r="155" spans="1:10">
      <c r="A155" s="26"/>
    </row>
    <row r="156" spans="1:10">
      <c r="A156" s="26"/>
    </row>
    <row r="157" spans="1:10">
      <c r="A157" s="26"/>
    </row>
    <row r="158" spans="1:10">
      <c r="A158" s="26"/>
    </row>
    <row r="159" spans="1:10">
      <c r="A159" s="26"/>
    </row>
    <row r="160" spans="1:10">
      <c r="A160" s="26"/>
    </row>
    <row r="166" spans="1:7" ht="42.95" customHeight="1"/>
    <row r="167" spans="1:7" ht="27.95" customHeight="1"/>
    <row r="168" spans="1:7" ht="132" customHeight="1"/>
    <row r="170" spans="1:7" ht="13.5" customHeight="1"/>
    <row r="171" spans="1:7">
      <c r="A171" s="11" t="str">
        <f>A2</f>
        <v>LITERACY 4 LIFE</v>
      </c>
    </row>
    <row r="172" spans="1:7">
      <c r="A172" s="11" t="str">
        <f>A3</f>
        <v>STATEMENT OF AFFAIRS FOR THE PERIOD ENDED 31ST DECEMBER 2022</v>
      </c>
    </row>
    <row r="173" spans="1:7">
      <c r="A173" s="11"/>
    </row>
    <row r="175" spans="1:7">
      <c r="A175" s="23" t="s">
        <v>47</v>
      </c>
      <c r="B175" s="26"/>
      <c r="C175" s="26"/>
      <c r="D175" s="26"/>
      <c r="E175" s="26"/>
      <c r="F175" s="28"/>
      <c r="G175" s="28"/>
    </row>
    <row r="176" spans="1:7">
      <c r="A176" s="26"/>
      <c r="B176" s="26"/>
      <c r="C176" s="26"/>
      <c r="D176" s="26"/>
      <c r="E176" s="26"/>
      <c r="F176" s="28"/>
      <c r="G176" s="28"/>
    </row>
    <row r="177" spans="1:10">
      <c r="A177" s="23" t="s">
        <v>48</v>
      </c>
    </row>
    <row r="178" spans="1:10">
      <c r="A178" s="23"/>
    </row>
    <row r="179" spans="1:10" ht="36" customHeight="1">
      <c r="A179" s="142" t="s">
        <v>49</v>
      </c>
      <c r="B179" s="142"/>
      <c r="C179" s="142"/>
      <c r="D179" s="142"/>
      <c r="E179" s="142"/>
      <c r="F179" s="142"/>
      <c r="G179" s="142"/>
      <c r="H179" s="142"/>
      <c r="I179" s="142"/>
      <c r="J179" s="142"/>
    </row>
    <row r="180" spans="1:10">
      <c r="A180" s="26"/>
    </row>
    <row r="181" spans="1:10">
      <c r="A181" s="23" t="s">
        <v>131</v>
      </c>
      <c r="B181" s="23"/>
      <c r="C181" s="23"/>
      <c r="D181" s="26"/>
      <c r="E181" s="26"/>
      <c r="F181" s="28"/>
      <c r="G181" s="28"/>
    </row>
    <row r="182" spans="1:10">
      <c r="A182" s="142" t="s">
        <v>132</v>
      </c>
      <c r="B182" s="142"/>
      <c r="C182" s="142"/>
      <c r="D182" s="142"/>
      <c r="E182" s="142"/>
      <c r="F182" s="142"/>
      <c r="G182" s="142"/>
      <c r="H182" s="142"/>
      <c r="I182" s="142"/>
      <c r="J182" s="142"/>
    </row>
    <row r="183" spans="1:10">
      <c r="A183" s="26"/>
      <c r="B183" s="26"/>
      <c r="C183" s="26"/>
      <c r="D183" s="26"/>
      <c r="E183" s="26"/>
      <c r="F183" s="28"/>
      <c r="G183" s="28"/>
    </row>
    <row r="184" spans="1:10" ht="39" customHeight="1">
      <c r="A184" s="143" t="s">
        <v>146</v>
      </c>
      <c r="B184" s="143"/>
      <c r="C184" s="143"/>
      <c r="D184" s="143"/>
      <c r="E184" s="143"/>
      <c r="F184" s="143"/>
      <c r="G184" s="143"/>
      <c r="H184" s="143"/>
      <c r="I184" s="143"/>
      <c r="J184" s="143"/>
    </row>
    <row r="185" spans="1:10">
      <c r="A185" s="26"/>
      <c r="B185" s="29"/>
      <c r="C185" s="29"/>
      <c r="D185" s="29"/>
      <c r="E185" s="29"/>
      <c r="F185" s="29"/>
      <c r="G185" s="29"/>
    </row>
    <row r="186" spans="1:10">
      <c r="A186" s="26"/>
      <c r="B186" s="26"/>
      <c r="C186" s="26"/>
      <c r="D186" s="26"/>
      <c r="E186" s="26"/>
      <c r="F186" s="26"/>
      <c r="G186" s="26"/>
    </row>
    <row r="187" spans="1:10">
      <c r="A187" s="26"/>
      <c r="B187" s="26"/>
      <c r="C187" s="26"/>
      <c r="D187" s="26"/>
      <c r="E187" s="26"/>
      <c r="F187" s="28"/>
      <c r="G187" s="28"/>
    </row>
    <row r="188" spans="1:10">
      <c r="A188" s="26"/>
      <c r="B188" s="26"/>
      <c r="C188" s="26"/>
      <c r="D188" s="26"/>
      <c r="E188" s="26"/>
      <c r="F188" s="28"/>
      <c r="G188" s="28"/>
    </row>
    <row r="189" spans="1:10">
      <c r="A189" s="26"/>
      <c r="B189" s="26"/>
      <c r="C189" s="26"/>
      <c r="D189" s="26"/>
      <c r="E189" s="26"/>
      <c r="F189" s="28"/>
      <c r="G189" s="28"/>
    </row>
    <row r="190" spans="1:10">
      <c r="A190" s="26" t="s">
        <v>202</v>
      </c>
      <c r="B190" s="26"/>
      <c r="C190" s="26"/>
      <c r="D190" s="30"/>
      <c r="E190" s="30"/>
      <c r="F190" s="26" t="s">
        <v>128</v>
      </c>
      <c r="G190" s="26"/>
    </row>
    <row r="191" spans="1:10">
      <c r="A191" s="23" t="s">
        <v>50</v>
      </c>
      <c r="B191" s="26"/>
      <c r="C191" s="26"/>
      <c r="D191" s="30"/>
      <c r="E191" s="30"/>
      <c r="F191" s="23" t="s">
        <v>50</v>
      </c>
      <c r="G191" s="23"/>
    </row>
    <row r="192" spans="1:10">
      <c r="A192" s="26"/>
      <c r="B192" s="26"/>
      <c r="C192" s="26"/>
      <c r="D192" s="26"/>
      <c r="E192" s="26"/>
      <c r="F192" s="26"/>
      <c r="G192" s="26"/>
    </row>
    <row r="193" spans="1:24">
      <c r="A193" s="26"/>
      <c r="B193" s="26"/>
      <c r="C193" s="26"/>
      <c r="D193" s="26"/>
      <c r="E193" s="26"/>
      <c r="F193" s="26"/>
      <c r="G193" s="26"/>
    </row>
    <row r="194" spans="1:24">
      <c r="A194" s="23" t="s">
        <v>209</v>
      </c>
      <c r="B194" s="31"/>
      <c r="C194" s="26"/>
      <c r="D194" s="26"/>
      <c r="E194" s="26"/>
      <c r="F194" s="23" t="s">
        <v>209</v>
      </c>
      <c r="G194" s="26"/>
    </row>
    <row r="195" spans="1:24">
      <c r="A195" s="26"/>
      <c r="B195" s="23"/>
      <c r="C195" s="26"/>
      <c r="D195" s="26"/>
      <c r="E195" s="26"/>
      <c r="F195" s="26"/>
      <c r="G195" s="26"/>
    </row>
    <row r="196" spans="1:24" ht="81" customHeight="1">
      <c r="A196" s="26"/>
      <c r="B196" s="23"/>
      <c r="C196" s="26"/>
      <c r="D196" s="26"/>
      <c r="E196" s="26"/>
      <c r="F196" s="26"/>
      <c r="G196" s="26"/>
    </row>
    <row r="197" spans="1:24" ht="89.25" customHeight="1">
      <c r="A197" s="26"/>
      <c r="B197" s="23"/>
      <c r="C197" s="26"/>
      <c r="D197" s="26"/>
      <c r="E197" s="26"/>
      <c r="F197" s="26"/>
      <c r="G197" s="26"/>
    </row>
    <row r="198" spans="1:24" ht="117" customHeight="1">
      <c r="A198" s="26"/>
      <c r="B198" s="23"/>
      <c r="C198" s="26"/>
      <c r="D198" s="26"/>
      <c r="E198" s="26"/>
      <c r="F198" s="26"/>
      <c r="G198" s="26"/>
    </row>
    <row r="199" spans="1:24" ht="93" customHeight="1">
      <c r="A199" s="26"/>
      <c r="B199" s="23"/>
      <c r="C199" s="26"/>
      <c r="D199" s="26"/>
      <c r="E199" s="26"/>
      <c r="F199" s="26"/>
      <c r="G199" s="26"/>
    </row>
    <row r="200" spans="1:24" ht="170.25" customHeight="1">
      <c r="A200" s="26"/>
      <c r="B200" s="23"/>
      <c r="C200" s="26"/>
      <c r="D200" s="26"/>
      <c r="E200" s="26"/>
      <c r="F200" s="26"/>
      <c r="G200" s="26"/>
    </row>
    <row r="201" spans="1:24" ht="174.75" customHeight="1">
      <c r="A201" s="26"/>
      <c r="B201" s="23"/>
      <c r="C201" s="26"/>
      <c r="D201" s="26"/>
      <c r="E201" s="26"/>
      <c r="F201" s="26"/>
      <c r="G201" s="26"/>
    </row>
    <row r="202" spans="1:24" s="131" customFormat="1">
      <c r="A202" s="132" t="str">
        <f>A124</f>
        <v>LITERACY 4 LIFE</v>
      </c>
      <c r="B202" s="133"/>
      <c r="C202" s="133"/>
      <c r="D202" s="133"/>
      <c r="E202" s="133"/>
      <c r="F202" s="133"/>
      <c r="G202" s="133"/>
      <c r="H202" s="133"/>
      <c r="I202" s="133"/>
      <c r="J202" s="133"/>
      <c r="K202" s="151"/>
      <c r="L202" s="130"/>
      <c r="M202" s="130"/>
      <c r="N202" s="130"/>
      <c r="O202" s="130"/>
      <c r="P202" s="130"/>
      <c r="Q202" s="130"/>
      <c r="R202" s="130"/>
      <c r="S202" s="130"/>
      <c r="T202" s="130"/>
      <c r="U202" s="130"/>
      <c r="V202" s="130"/>
      <c r="W202" s="130"/>
      <c r="X202" s="130"/>
    </row>
    <row r="203" spans="1:24" s="131" customFormat="1">
      <c r="A203" s="135" t="str">
        <f>A172</f>
        <v>STATEMENT OF AFFAIRS FOR THE PERIOD ENDED 31ST DECEMBER 2022</v>
      </c>
      <c r="B203" s="133"/>
      <c r="C203" s="133"/>
      <c r="D203" s="133"/>
      <c r="E203" s="133"/>
      <c r="F203" s="133"/>
      <c r="G203" s="133"/>
      <c r="H203" s="133"/>
      <c r="I203" s="133"/>
      <c r="J203" s="133"/>
      <c r="K203" s="151"/>
      <c r="L203" s="130"/>
      <c r="M203" s="130"/>
      <c r="N203" s="130"/>
      <c r="O203" s="130"/>
      <c r="P203" s="130"/>
      <c r="Q203" s="130"/>
      <c r="R203" s="130"/>
      <c r="S203" s="130"/>
      <c r="T203" s="130"/>
      <c r="U203" s="130"/>
      <c r="V203" s="130"/>
      <c r="W203" s="130"/>
      <c r="X203" s="130"/>
    </row>
    <row r="204" spans="1:24" s="131" customFormat="1" ht="75" customHeight="1">
      <c r="A204" s="146" t="s">
        <v>219</v>
      </c>
      <c r="B204" s="146"/>
      <c r="C204" s="146"/>
      <c r="D204" s="146"/>
      <c r="E204" s="146"/>
      <c r="F204" s="146"/>
      <c r="G204" s="146"/>
      <c r="H204" s="146"/>
      <c r="I204" s="146"/>
      <c r="J204" s="146"/>
      <c r="K204" s="152"/>
      <c r="L204" s="130"/>
      <c r="M204" s="130"/>
      <c r="N204" s="130"/>
      <c r="O204" s="130"/>
      <c r="P204" s="130"/>
      <c r="Q204" s="130"/>
      <c r="R204" s="130"/>
      <c r="S204" s="130"/>
      <c r="T204" s="130"/>
      <c r="U204" s="130"/>
      <c r="V204" s="130"/>
      <c r="W204" s="130"/>
      <c r="X204" s="130"/>
    </row>
    <row r="205" spans="1:24" s="131" customFormat="1">
      <c r="A205" s="133"/>
      <c r="B205" s="133"/>
      <c r="C205" s="133"/>
      <c r="D205" s="133"/>
      <c r="E205" s="133"/>
      <c r="F205" s="133"/>
      <c r="G205" s="133"/>
      <c r="H205" s="133"/>
      <c r="I205" s="133"/>
      <c r="J205" s="133"/>
      <c r="K205" s="151"/>
      <c r="L205" s="130"/>
      <c r="M205" s="130"/>
      <c r="N205" s="130"/>
      <c r="O205" s="130"/>
      <c r="P205" s="130"/>
      <c r="Q205" s="130"/>
      <c r="R205" s="130"/>
      <c r="S205" s="130"/>
      <c r="T205" s="130"/>
      <c r="U205" s="130"/>
      <c r="V205" s="130"/>
      <c r="W205" s="130"/>
      <c r="X205" s="130"/>
    </row>
    <row r="206" spans="1:24" s="131" customFormat="1" ht="37.5" customHeight="1">
      <c r="A206" s="147" t="s">
        <v>218</v>
      </c>
      <c r="B206" s="147"/>
      <c r="C206" s="147"/>
      <c r="D206" s="147"/>
      <c r="E206" s="147"/>
      <c r="F206" s="147"/>
      <c r="G206" s="147"/>
      <c r="H206" s="147"/>
      <c r="I206" s="147"/>
      <c r="J206" s="147"/>
      <c r="K206" s="152"/>
      <c r="L206" s="130"/>
      <c r="M206" s="130"/>
      <c r="N206" s="130"/>
      <c r="O206" s="130"/>
      <c r="P206" s="130"/>
      <c r="Q206" s="130"/>
      <c r="R206" s="130"/>
      <c r="S206" s="130"/>
      <c r="T206" s="130"/>
      <c r="U206" s="130"/>
      <c r="V206" s="130"/>
      <c r="W206" s="130"/>
      <c r="X206" s="130"/>
    </row>
    <row r="207" spans="1:24" s="131" customFormat="1">
      <c r="A207" s="21"/>
      <c r="B207" s="21"/>
      <c r="C207" s="21"/>
      <c r="D207" s="21"/>
      <c r="E207" s="21"/>
      <c r="F207" s="21"/>
      <c r="G207" s="21"/>
      <c r="H207" s="21"/>
      <c r="I207" s="21"/>
      <c r="J207" s="21"/>
      <c r="L207" s="130"/>
      <c r="M207" s="130"/>
      <c r="N207" s="130"/>
      <c r="O207" s="130"/>
      <c r="P207" s="130"/>
      <c r="Q207" s="130"/>
      <c r="R207" s="130"/>
      <c r="S207" s="130"/>
      <c r="T207" s="130"/>
      <c r="U207" s="130"/>
      <c r="V207" s="130"/>
      <c r="W207" s="130"/>
      <c r="X207" s="130"/>
    </row>
    <row r="208" spans="1:24" s="131" customFormat="1">
      <c r="A208" s="140"/>
      <c r="B208" s="140"/>
      <c r="C208" s="140"/>
      <c r="D208" s="140"/>
      <c r="E208" s="140"/>
      <c r="F208" s="140"/>
      <c r="G208" s="140"/>
      <c r="H208" s="140"/>
      <c r="I208" s="140"/>
      <c r="J208" s="140"/>
      <c r="L208" s="130"/>
      <c r="M208" s="130"/>
      <c r="N208" s="130"/>
      <c r="O208" s="130"/>
      <c r="P208" s="130"/>
      <c r="Q208" s="130"/>
      <c r="R208" s="130"/>
      <c r="S208" s="130"/>
      <c r="T208" s="130"/>
      <c r="U208" s="130"/>
      <c r="V208" s="130"/>
      <c r="W208" s="130"/>
      <c r="X208" s="130"/>
    </row>
    <row r="209" spans="1:24" s="130" customFormat="1">
      <c r="A209" s="10"/>
      <c r="B209" s="10"/>
      <c r="C209" s="10"/>
      <c r="D209" s="10"/>
      <c r="E209" s="10"/>
      <c r="F209" s="10"/>
      <c r="G209" s="10"/>
      <c r="H209" s="10"/>
      <c r="I209" s="10"/>
      <c r="J209" s="10"/>
      <c r="K209" s="131"/>
    </row>
    <row r="210" spans="1:24" s="130" customFormat="1">
      <c r="A210" s="10"/>
      <c r="B210" s="10"/>
      <c r="C210" s="10"/>
      <c r="D210" s="10"/>
      <c r="E210" s="10"/>
      <c r="F210" s="10"/>
      <c r="G210" s="10"/>
      <c r="H210" s="10"/>
      <c r="I210" s="10"/>
      <c r="J210" s="10"/>
      <c r="K210" s="131"/>
    </row>
    <row r="211" spans="1:24" s="130" customFormat="1">
      <c r="A211" s="10"/>
      <c r="B211" s="10"/>
      <c r="C211" s="10"/>
      <c r="D211" s="10"/>
      <c r="E211" s="10"/>
      <c r="F211" s="10"/>
      <c r="G211" s="10"/>
      <c r="H211" s="10"/>
      <c r="I211" s="10"/>
      <c r="J211" s="10"/>
      <c r="K211" s="131"/>
    </row>
    <row r="212" spans="1:24" s="130" customFormat="1">
      <c r="A212" s="10"/>
      <c r="B212" s="10"/>
      <c r="C212" s="10"/>
      <c r="D212" s="10"/>
      <c r="E212" s="10"/>
      <c r="F212" s="10"/>
      <c r="G212" s="10"/>
      <c r="H212" s="10"/>
      <c r="I212" s="10"/>
      <c r="J212" s="10"/>
      <c r="K212" s="131"/>
    </row>
    <row r="213" spans="1:24" s="130" customFormat="1">
      <c r="A213" s="10"/>
      <c r="B213" s="10"/>
      <c r="C213" s="10"/>
      <c r="D213" s="10"/>
      <c r="E213" s="10"/>
      <c r="F213" s="10"/>
      <c r="G213" s="10"/>
      <c r="H213" s="10"/>
      <c r="I213" s="10"/>
      <c r="J213" s="10"/>
      <c r="K213" s="131"/>
    </row>
    <row r="214" spans="1:24" s="130" customFormat="1">
      <c r="A214" s="133"/>
      <c r="B214" s="10"/>
      <c r="C214" s="10"/>
      <c r="D214" s="10"/>
      <c r="E214" s="10"/>
      <c r="F214" s="10"/>
      <c r="G214" s="10"/>
      <c r="H214" s="10"/>
      <c r="I214" s="10"/>
      <c r="J214" s="10"/>
      <c r="K214" s="131"/>
    </row>
    <row r="215" spans="1:24" s="131" customFormat="1">
      <c r="A215" s="138" t="s">
        <v>217</v>
      </c>
      <c r="B215" s="10"/>
      <c r="C215" s="10"/>
      <c r="D215" s="10"/>
      <c r="E215" s="10"/>
      <c r="F215" s="10"/>
      <c r="G215" s="10"/>
      <c r="H215" s="10"/>
      <c r="I215" s="10"/>
      <c r="J215" s="10"/>
      <c r="L215" s="130"/>
      <c r="M215" s="130"/>
      <c r="N215" s="130"/>
      <c r="O215" s="130"/>
      <c r="P215" s="130"/>
      <c r="Q215" s="130"/>
      <c r="R215" s="130"/>
      <c r="S215" s="130"/>
      <c r="T215" s="130"/>
      <c r="U215" s="130"/>
      <c r="V215" s="130"/>
      <c r="W215" s="130"/>
      <c r="X215" s="130"/>
    </row>
    <row r="216" spans="1:24" s="131" customFormat="1">
      <c r="A216" s="138"/>
      <c r="B216" s="10"/>
      <c r="C216" s="10"/>
      <c r="D216" s="10"/>
      <c r="E216" s="10"/>
      <c r="F216" s="10"/>
      <c r="G216" s="10"/>
      <c r="H216" s="10"/>
      <c r="I216" s="10"/>
      <c r="J216" s="10"/>
      <c r="L216" s="130"/>
      <c r="M216" s="130"/>
      <c r="N216" s="130"/>
      <c r="O216" s="130"/>
      <c r="P216" s="130"/>
      <c r="Q216" s="130"/>
      <c r="R216" s="130"/>
      <c r="S216" s="130"/>
      <c r="T216" s="130"/>
      <c r="U216" s="130"/>
      <c r="V216" s="130"/>
      <c r="W216" s="130"/>
      <c r="X216" s="130"/>
    </row>
    <row r="217" spans="1:24" s="131" customFormat="1">
      <c r="A217" s="139"/>
      <c r="B217" s="10"/>
      <c r="C217" s="10"/>
      <c r="D217" s="10"/>
      <c r="E217" s="10"/>
      <c r="F217" s="10"/>
      <c r="G217" s="10"/>
      <c r="H217" s="10"/>
      <c r="I217" s="10"/>
      <c r="J217" s="10"/>
      <c r="L217" s="130"/>
      <c r="M217" s="130"/>
      <c r="N217" s="130"/>
      <c r="O217" s="130"/>
      <c r="P217" s="130"/>
      <c r="Q217" s="130"/>
      <c r="R217" s="130"/>
      <c r="S217" s="130"/>
      <c r="T217" s="130"/>
      <c r="U217" s="130"/>
      <c r="V217" s="130"/>
      <c r="W217" s="130"/>
      <c r="X217" s="130"/>
    </row>
    <row r="218" spans="1:24" s="131" customFormat="1">
      <c r="A218" s="139" t="s">
        <v>220</v>
      </c>
      <c r="B218" s="10"/>
      <c r="C218" s="10"/>
      <c r="D218" s="10"/>
      <c r="E218" s="10"/>
      <c r="F218" s="10"/>
      <c r="G218" s="10"/>
      <c r="H218" s="10"/>
      <c r="I218" s="10"/>
      <c r="J218" s="10"/>
      <c r="L218" s="130"/>
      <c r="M218" s="130"/>
      <c r="N218" s="130"/>
      <c r="O218" s="130"/>
      <c r="P218" s="130"/>
      <c r="Q218" s="130"/>
      <c r="R218" s="130"/>
      <c r="S218" s="130"/>
      <c r="T218" s="130"/>
      <c r="U218" s="130"/>
      <c r="V218" s="130"/>
      <c r="W218" s="130"/>
      <c r="X218" s="130"/>
    </row>
    <row r="219" spans="1:24" s="131" customFormat="1">
      <c r="A219" s="139"/>
      <c r="B219" s="10"/>
      <c r="C219" s="10"/>
      <c r="D219" s="10"/>
      <c r="E219" s="10"/>
      <c r="F219" s="10"/>
      <c r="G219" s="10"/>
      <c r="H219" s="10"/>
      <c r="I219" s="10"/>
      <c r="J219" s="10"/>
      <c r="L219" s="130"/>
      <c r="M219" s="130"/>
      <c r="N219" s="130"/>
      <c r="O219" s="130"/>
      <c r="P219" s="130"/>
      <c r="Q219" s="130"/>
      <c r="R219" s="130"/>
      <c r="S219" s="130"/>
      <c r="T219" s="130"/>
      <c r="U219" s="130"/>
      <c r="V219" s="130"/>
      <c r="W219" s="130"/>
      <c r="X219" s="130"/>
    </row>
    <row r="220" spans="1:24">
      <c r="A220" s="26"/>
      <c r="B220" s="23"/>
      <c r="C220" s="26"/>
      <c r="D220" s="26"/>
      <c r="E220" s="26"/>
      <c r="F220" s="26"/>
      <c r="G220" s="26"/>
    </row>
    <row r="221" spans="1:24">
      <c r="A221" s="26"/>
      <c r="B221" s="23"/>
      <c r="C221" s="26"/>
      <c r="D221" s="26"/>
      <c r="E221" s="26"/>
      <c r="F221" s="26"/>
      <c r="G221" s="26"/>
    </row>
    <row r="222" spans="1:24">
      <c r="A222" s="26"/>
      <c r="B222" s="23"/>
      <c r="C222" s="26"/>
      <c r="D222" s="26"/>
      <c r="E222" s="26"/>
      <c r="F222" s="26"/>
      <c r="G222" s="26"/>
    </row>
    <row r="223" spans="1:24">
      <c r="A223" s="26"/>
      <c r="B223" s="23"/>
      <c r="C223" s="26"/>
      <c r="D223" s="26"/>
      <c r="E223" s="26"/>
      <c r="F223" s="26"/>
      <c r="G223" s="26"/>
    </row>
    <row r="224" spans="1:24">
      <c r="A224" s="26"/>
      <c r="B224" s="23"/>
      <c r="C224" s="26"/>
      <c r="D224" s="26"/>
      <c r="E224" s="26"/>
      <c r="F224" s="26"/>
      <c r="G224" s="26"/>
    </row>
    <row r="225" spans="1:7">
      <c r="A225" s="26"/>
      <c r="B225" s="23"/>
      <c r="C225" s="26"/>
      <c r="D225" s="26"/>
      <c r="E225" s="26"/>
      <c r="F225" s="26"/>
      <c r="G225" s="26"/>
    </row>
    <row r="226" spans="1:7">
      <c r="A226" s="26"/>
      <c r="B226" s="23"/>
      <c r="C226" s="26"/>
      <c r="D226" s="26"/>
      <c r="E226" s="26"/>
      <c r="F226" s="26"/>
      <c r="G226" s="26"/>
    </row>
    <row r="227" spans="1:7">
      <c r="A227" s="26"/>
      <c r="B227" s="23"/>
      <c r="C227" s="26"/>
      <c r="D227" s="26"/>
      <c r="E227" s="26"/>
      <c r="F227" s="26"/>
      <c r="G227" s="26"/>
    </row>
    <row r="228" spans="1:7">
      <c r="A228" s="26"/>
      <c r="B228" s="23"/>
      <c r="C228" s="26"/>
      <c r="D228" s="26"/>
      <c r="E228" s="26"/>
      <c r="F228" s="26"/>
      <c r="G228" s="26"/>
    </row>
    <row r="229" spans="1:7">
      <c r="A229" s="26"/>
      <c r="B229" s="23"/>
      <c r="C229" s="26"/>
      <c r="D229" s="26"/>
      <c r="E229" s="26"/>
      <c r="F229" s="26"/>
      <c r="G229" s="26"/>
    </row>
    <row r="230" spans="1:7">
      <c r="A230" s="26"/>
      <c r="B230" s="23"/>
      <c r="C230" s="26"/>
      <c r="D230" s="26"/>
      <c r="E230" s="26"/>
      <c r="F230" s="26"/>
      <c r="G230" s="26"/>
    </row>
    <row r="231" spans="1:7">
      <c r="A231" s="26"/>
      <c r="B231" s="23"/>
      <c r="C231" s="26"/>
      <c r="D231" s="26"/>
      <c r="E231" s="26"/>
      <c r="F231" s="26"/>
      <c r="G231" s="26"/>
    </row>
    <row r="232" spans="1:7">
      <c r="A232" s="26"/>
      <c r="B232" s="23"/>
      <c r="C232" s="26"/>
      <c r="D232" s="26"/>
      <c r="E232" s="26"/>
      <c r="F232" s="26"/>
      <c r="G232" s="26"/>
    </row>
    <row r="233" spans="1:7">
      <c r="A233" s="26"/>
      <c r="B233" s="23"/>
      <c r="C233" s="26"/>
      <c r="D233" s="26"/>
      <c r="E233" s="26"/>
      <c r="F233" s="26"/>
      <c r="G233" s="26"/>
    </row>
    <row r="236" spans="1:7" ht="186" customHeight="1"/>
    <row r="239" spans="1:7" ht="90" customHeight="1"/>
    <row r="240" spans="1:7" ht="53.25" customHeight="1"/>
    <row r="241" spans="1:10" ht="46.5" customHeight="1"/>
    <row r="242" spans="1:10" ht="36" customHeight="1"/>
    <row r="243" spans="1:10" ht="72.75" customHeight="1"/>
    <row r="244" spans="1:10">
      <c r="A244" s="11" t="str">
        <f>A2</f>
        <v>LITERACY 4 LIFE</v>
      </c>
    </row>
    <row r="245" spans="1:10">
      <c r="A245" s="11" t="str">
        <f>A3</f>
        <v>STATEMENT OF AFFAIRS FOR THE PERIOD ENDED 31ST DECEMBER 2022</v>
      </c>
    </row>
    <row r="246" spans="1:10">
      <c r="A246" s="11"/>
    </row>
    <row r="247" spans="1:10">
      <c r="A247" s="11"/>
    </row>
    <row r="248" spans="1:10">
      <c r="A248" s="17" t="s">
        <v>236</v>
      </c>
    </row>
    <row r="249" spans="1:10">
      <c r="A249" s="17"/>
    </row>
    <row r="251" spans="1:10">
      <c r="A251" s="11" t="s">
        <v>51</v>
      </c>
      <c r="D251" s="13" t="s">
        <v>52</v>
      </c>
      <c r="E251" s="13"/>
      <c r="J251" s="125">
        <v>2022</v>
      </c>
    </row>
    <row r="252" spans="1:10">
      <c r="D252" s="32"/>
      <c r="E252" s="32"/>
      <c r="J252" s="125" t="s">
        <v>0</v>
      </c>
    </row>
    <row r="253" spans="1:10">
      <c r="A253" s="17" t="s">
        <v>53</v>
      </c>
      <c r="D253" s="32"/>
      <c r="E253" s="32"/>
      <c r="J253" s="33"/>
    </row>
    <row r="254" spans="1:10">
      <c r="A254" s="26" t="s">
        <v>54</v>
      </c>
      <c r="D254" s="32">
        <v>13</v>
      </c>
      <c r="E254" s="32"/>
      <c r="J254" s="34">
        <f>J636</f>
        <v>17087.900000000001</v>
      </c>
    </row>
    <row r="255" spans="1:10">
      <c r="A255" s="11"/>
      <c r="D255" s="32"/>
      <c r="E255" s="32"/>
      <c r="J255" s="33"/>
    </row>
    <row r="256" spans="1:10">
      <c r="A256" s="17" t="s">
        <v>55</v>
      </c>
      <c r="D256" s="32"/>
      <c r="E256" s="32"/>
      <c r="J256" s="33"/>
    </row>
    <row r="257" spans="1:12">
      <c r="A257" s="10" t="s">
        <v>133</v>
      </c>
      <c r="D257" s="32">
        <v>8</v>
      </c>
      <c r="E257" s="32"/>
      <c r="J257" s="33">
        <f>J568</f>
        <v>4081.7999999999997</v>
      </c>
    </row>
    <row r="258" spans="1:12">
      <c r="A258" s="10" t="s">
        <v>56</v>
      </c>
      <c r="D258" s="32">
        <v>7</v>
      </c>
      <c r="E258" s="32"/>
      <c r="J258" s="33">
        <f>J560</f>
        <v>959</v>
      </c>
    </row>
    <row r="259" spans="1:12">
      <c r="A259" s="10" t="s">
        <v>57</v>
      </c>
      <c r="D259" s="32">
        <v>9</v>
      </c>
      <c r="E259" s="32"/>
      <c r="J259" s="33">
        <f>J575</f>
        <v>1000</v>
      </c>
    </row>
    <row r="260" spans="1:12">
      <c r="D260" s="32"/>
      <c r="E260" s="32"/>
      <c r="J260" s="35">
        <f>SUM(J257:J259)</f>
        <v>6040.7999999999993</v>
      </c>
    </row>
    <row r="261" spans="1:12">
      <c r="D261" s="32"/>
      <c r="E261" s="32"/>
      <c r="J261" s="33"/>
    </row>
    <row r="262" spans="1:12" ht="24.75" customHeight="1" thickBot="1">
      <c r="A262" s="17" t="s">
        <v>58</v>
      </c>
      <c r="D262" s="32"/>
      <c r="E262" s="32"/>
      <c r="J262" s="36">
        <f>J254+J260</f>
        <v>23128.7</v>
      </c>
    </row>
    <row r="263" spans="1:12" ht="19.5" thickTop="1">
      <c r="C263" s="32"/>
      <c r="D263" s="32"/>
      <c r="E263" s="32"/>
      <c r="J263" s="33"/>
    </row>
    <row r="264" spans="1:12">
      <c r="A264" s="11" t="s">
        <v>195</v>
      </c>
      <c r="D264" s="32"/>
      <c r="E264" s="32"/>
      <c r="J264" s="33"/>
    </row>
    <row r="265" spans="1:12">
      <c r="A265" s="11"/>
      <c r="D265" s="32"/>
      <c r="E265" s="32"/>
      <c r="J265" s="33"/>
    </row>
    <row r="266" spans="1:12">
      <c r="A266" s="17" t="s">
        <v>194</v>
      </c>
      <c r="D266" s="32"/>
      <c r="E266" s="32"/>
      <c r="J266" s="33"/>
    </row>
    <row r="267" spans="1:12" ht="24.75" customHeight="1">
      <c r="D267" s="32"/>
      <c r="E267" s="32"/>
      <c r="J267" s="33"/>
    </row>
    <row r="268" spans="1:12">
      <c r="A268" s="10" t="s">
        <v>196</v>
      </c>
      <c r="D268" s="32"/>
      <c r="E268" s="32"/>
      <c r="J268" s="33">
        <f>J330</f>
        <v>12068.699999999997</v>
      </c>
      <c r="K268" s="153"/>
    </row>
    <row r="269" spans="1:12">
      <c r="A269" s="10" t="s">
        <v>193</v>
      </c>
      <c r="D269" s="32"/>
      <c r="E269" s="32"/>
      <c r="J269" s="34">
        <f>J649</f>
        <v>9900</v>
      </c>
      <c r="K269" s="154"/>
      <c r="L269" s="154"/>
    </row>
    <row r="270" spans="1:12">
      <c r="A270" s="17" t="s">
        <v>59</v>
      </c>
      <c r="D270" s="32"/>
      <c r="E270" s="32"/>
      <c r="J270" s="34">
        <f>SUM(J267:J269)</f>
        <v>21968.699999999997</v>
      </c>
      <c r="K270" s="153"/>
      <c r="L270" s="154"/>
    </row>
    <row r="271" spans="1:12">
      <c r="D271" s="32"/>
      <c r="E271" s="32"/>
      <c r="J271" s="33"/>
    </row>
    <row r="272" spans="1:12">
      <c r="A272" s="17" t="s">
        <v>60</v>
      </c>
      <c r="D272" s="32"/>
      <c r="E272" s="32"/>
      <c r="J272" s="33"/>
    </row>
    <row r="273" spans="1:13" ht="23.25" customHeight="1">
      <c r="A273" s="10" t="s">
        <v>8</v>
      </c>
      <c r="D273" s="32">
        <v>12</v>
      </c>
      <c r="E273" s="32"/>
      <c r="J273" s="34">
        <v>0</v>
      </c>
    </row>
    <row r="274" spans="1:13">
      <c r="D274" s="32"/>
      <c r="E274" s="32"/>
      <c r="J274" s="33"/>
    </row>
    <row r="275" spans="1:13">
      <c r="A275" s="17" t="s">
        <v>61</v>
      </c>
      <c r="D275" s="32"/>
      <c r="E275" s="32"/>
      <c r="J275" s="33"/>
    </row>
    <row r="276" spans="1:13">
      <c r="A276" s="10" t="s">
        <v>62</v>
      </c>
      <c r="D276" s="39">
        <v>11</v>
      </c>
      <c r="E276" s="15"/>
      <c r="J276" s="33">
        <f>J598</f>
        <v>1160</v>
      </c>
    </row>
    <row r="277" spans="1:13">
      <c r="D277" s="39"/>
      <c r="E277" s="15"/>
      <c r="J277" s="33"/>
    </row>
    <row r="278" spans="1:13">
      <c r="D278" s="15"/>
      <c r="E278" s="15"/>
      <c r="J278" s="35">
        <f>SUM(J276:J277)</f>
        <v>1160</v>
      </c>
    </row>
    <row r="279" spans="1:13">
      <c r="D279" s="15"/>
      <c r="E279" s="15"/>
      <c r="J279" s="33"/>
    </row>
    <row r="280" spans="1:13" ht="19.5" thickBot="1">
      <c r="A280" s="17" t="s">
        <v>197</v>
      </c>
      <c r="D280" s="32"/>
      <c r="E280" s="32"/>
      <c r="J280" s="36">
        <f>J278+J273+J270</f>
        <v>23128.699999999997</v>
      </c>
      <c r="K280" s="153"/>
      <c r="L280" s="155"/>
      <c r="M280" s="156"/>
    </row>
    <row r="281" spans="1:13" ht="19.5" thickTop="1">
      <c r="J281" s="17"/>
      <c r="K281" s="153"/>
      <c r="M281" s="156"/>
    </row>
    <row r="282" spans="1:13">
      <c r="J282" s="17"/>
      <c r="K282" s="153"/>
    </row>
    <row r="283" spans="1:13">
      <c r="J283" s="17"/>
      <c r="K283" s="153"/>
    </row>
    <row r="284" spans="1:13">
      <c r="A284" s="17" t="s">
        <v>63</v>
      </c>
      <c r="F284" s="17" t="s">
        <v>63</v>
      </c>
      <c r="G284" s="41"/>
      <c r="J284" s="17"/>
    </row>
    <row r="285" spans="1:13">
      <c r="A285" s="17" t="s">
        <v>64</v>
      </c>
      <c r="F285" s="17" t="s">
        <v>64</v>
      </c>
      <c r="G285" s="17"/>
      <c r="H285" s="17"/>
      <c r="I285" s="17"/>
    </row>
    <row r="286" spans="1:13">
      <c r="A286" s="17"/>
      <c r="F286" s="17"/>
      <c r="G286" s="17"/>
      <c r="H286" s="17"/>
      <c r="I286" s="17"/>
    </row>
    <row r="287" spans="1:13">
      <c r="A287" s="23" t="s">
        <v>210</v>
      </c>
      <c r="F287" s="23" t="s">
        <v>211</v>
      </c>
      <c r="G287" s="23"/>
    </row>
    <row r="288" spans="1:13">
      <c r="A288" s="17"/>
      <c r="H288" s="17"/>
      <c r="I288" s="17"/>
    </row>
    <row r="289" spans="1:1" ht="22.5" customHeight="1"/>
    <row r="290" spans="1:1">
      <c r="A290" s="10" t="s">
        <v>138</v>
      </c>
    </row>
    <row r="296" spans="1:1" ht="98.1" customHeight="1"/>
    <row r="297" spans="1:1" ht="89.1" customHeight="1"/>
    <row r="298" spans="1:1" ht="15.75" customHeight="1"/>
    <row r="299" spans="1:1" ht="24.75" customHeight="1"/>
    <row r="300" spans="1:1" ht="18" customHeight="1"/>
    <row r="301" spans="1:1">
      <c r="A301" s="11" t="str">
        <f>A2</f>
        <v>LITERACY 4 LIFE</v>
      </c>
    </row>
    <row r="302" spans="1:1">
      <c r="A302" s="11" t="str">
        <f>A3</f>
        <v>STATEMENT OF AFFAIRS FOR THE PERIOD ENDED 31ST DECEMBER 2022</v>
      </c>
    </row>
    <row r="303" spans="1:1">
      <c r="A303" s="11"/>
    </row>
    <row r="304" spans="1:1">
      <c r="A304" s="17"/>
    </row>
    <row r="305" spans="1:23">
      <c r="A305" s="17" t="s">
        <v>147</v>
      </c>
    </row>
    <row r="306" spans="1:23">
      <c r="A306" s="17"/>
      <c r="U306" s="114">
        <v>2022</v>
      </c>
    </row>
    <row r="307" spans="1:23">
      <c r="V307" s="18" t="s">
        <v>149</v>
      </c>
      <c r="W307" s="18">
        <v>1689.89</v>
      </c>
    </row>
    <row r="308" spans="1:23">
      <c r="J308" s="125">
        <v>2022</v>
      </c>
      <c r="V308" s="18" t="s">
        <v>148</v>
      </c>
      <c r="W308" s="18" t="s">
        <v>151</v>
      </c>
    </row>
    <row r="309" spans="1:23">
      <c r="D309" s="13" t="s">
        <v>52</v>
      </c>
      <c r="E309" s="13"/>
      <c r="J309" s="125" t="s">
        <v>0</v>
      </c>
      <c r="U309" s="18" t="s">
        <v>150</v>
      </c>
      <c r="V309" s="18">
        <f>50000*3</f>
        <v>150000</v>
      </c>
      <c r="W309" s="18">
        <f>50000*3</f>
        <v>150000</v>
      </c>
    </row>
    <row r="310" spans="1:23">
      <c r="J310" s="105"/>
      <c r="U310" s="18" t="s">
        <v>152</v>
      </c>
      <c r="W310" s="18">
        <f>(1433.56*2)+2079.45</f>
        <v>4946.57</v>
      </c>
    </row>
    <row r="311" spans="1:23">
      <c r="A311" s="10" t="s">
        <v>166</v>
      </c>
      <c r="D311" s="32">
        <v>3</v>
      </c>
      <c r="E311" s="32"/>
      <c r="J311" s="107">
        <f>J498</f>
        <v>191429</v>
      </c>
    </row>
    <row r="312" spans="1:23">
      <c r="A312" s="10" t="s">
        <v>66</v>
      </c>
      <c r="D312" s="32">
        <v>5</v>
      </c>
      <c r="E312" s="32"/>
      <c r="J312" s="108">
        <f>-J515</f>
        <v>-73480</v>
      </c>
      <c r="U312" s="18" t="s">
        <v>154</v>
      </c>
      <c r="V312" s="18">
        <f>(114.69*2)+166.36</f>
        <v>395.74</v>
      </c>
    </row>
    <row r="313" spans="1:23">
      <c r="D313" s="32"/>
      <c r="E313" s="32"/>
      <c r="J313" s="107"/>
      <c r="U313" s="18" t="s">
        <v>153</v>
      </c>
      <c r="V313" s="18">
        <f>18+8+6+11</f>
        <v>43</v>
      </c>
    </row>
    <row r="314" spans="1:23">
      <c r="A314" s="17" t="s">
        <v>198</v>
      </c>
      <c r="D314" s="32"/>
      <c r="E314" s="32"/>
      <c r="J314" s="107">
        <f>SUM(J311:J312)</f>
        <v>117949</v>
      </c>
    </row>
    <row r="315" spans="1:23">
      <c r="D315" s="32"/>
      <c r="E315" s="32"/>
      <c r="J315" s="107"/>
      <c r="U315" s="114">
        <v>2023</v>
      </c>
    </row>
    <row r="316" spans="1:23">
      <c r="A316" s="10" t="s">
        <v>67</v>
      </c>
      <c r="D316" s="32">
        <v>4</v>
      </c>
      <c r="E316" s="32"/>
      <c r="J316" s="109">
        <f>J502</f>
        <v>1500</v>
      </c>
    </row>
    <row r="317" spans="1:23">
      <c r="J317" s="125"/>
      <c r="V317" s="18" t="s">
        <v>148</v>
      </c>
      <c r="W317" s="18" t="s">
        <v>151</v>
      </c>
    </row>
    <row r="318" spans="1:23">
      <c r="D318" s="13"/>
      <c r="E318" s="13"/>
      <c r="J318" s="125"/>
    </row>
    <row r="319" spans="1:23" s="102" customFormat="1" ht="19.5" thickBot="1">
      <c r="A319" s="17"/>
      <c r="B319" s="17"/>
      <c r="C319" s="17"/>
      <c r="D319" s="17"/>
      <c r="E319" s="17"/>
      <c r="F319" s="17"/>
      <c r="G319" s="17"/>
      <c r="H319" s="17"/>
      <c r="I319" s="17"/>
      <c r="J319" s="110">
        <f>J314+J316</f>
        <v>119449</v>
      </c>
      <c r="K319" s="157"/>
      <c r="L319" s="157"/>
      <c r="M319" s="158"/>
      <c r="N319" s="157"/>
      <c r="O319" s="157"/>
      <c r="P319" s="157"/>
      <c r="Q319" s="100"/>
      <c r="R319" s="100"/>
      <c r="S319" s="100"/>
      <c r="T319" s="100"/>
      <c r="U319" s="100"/>
      <c r="V319" s="100"/>
      <c r="W319" s="100"/>
    </row>
    <row r="320" spans="1:23" s="102" customFormat="1" ht="19.5" thickTop="1">
      <c r="A320" s="17"/>
      <c r="B320" s="17"/>
      <c r="C320" s="17"/>
      <c r="D320" s="17"/>
      <c r="E320" s="17"/>
      <c r="F320" s="17"/>
      <c r="G320" s="17"/>
      <c r="H320" s="17"/>
      <c r="I320" s="17"/>
      <c r="J320" s="121"/>
      <c r="K320" s="157"/>
      <c r="L320" s="157"/>
      <c r="M320" s="158"/>
      <c r="N320" s="157"/>
      <c r="O320" s="157"/>
      <c r="P320" s="157"/>
      <c r="Q320" s="100"/>
      <c r="R320" s="100"/>
      <c r="S320" s="100"/>
      <c r="T320" s="100"/>
      <c r="U320" s="100"/>
      <c r="V320" s="100"/>
      <c r="W320" s="100"/>
    </row>
    <row r="321" spans="1:24">
      <c r="A321" s="10" t="s">
        <v>68</v>
      </c>
      <c r="D321" s="39">
        <v>6</v>
      </c>
      <c r="E321" s="39"/>
      <c r="J321" s="108">
        <f>-J535</f>
        <v>-107380.3</v>
      </c>
      <c r="L321" s="159"/>
    </row>
    <row r="322" spans="1:24">
      <c r="D322" s="39"/>
      <c r="E322" s="39"/>
      <c r="J322" s="122"/>
      <c r="L322" s="159"/>
    </row>
    <row r="323" spans="1:24">
      <c r="D323" s="32"/>
      <c r="E323" s="32"/>
      <c r="J323" s="107"/>
    </row>
    <row r="324" spans="1:24">
      <c r="A324" s="17" t="s">
        <v>192</v>
      </c>
      <c r="D324" s="32"/>
      <c r="E324" s="32"/>
      <c r="J324" s="107">
        <f>J319+J321</f>
        <v>12068.699999999997</v>
      </c>
    </row>
    <row r="325" spans="1:24">
      <c r="D325" s="32"/>
      <c r="E325" s="32"/>
      <c r="J325" s="107"/>
      <c r="L325" s="153"/>
      <c r="U325" s="114">
        <v>2024</v>
      </c>
    </row>
    <row r="326" spans="1:24" s="22" customFormat="1">
      <c r="A326" s="10"/>
      <c r="B326" s="10"/>
      <c r="C326" s="10"/>
      <c r="D326" s="32"/>
      <c r="E326" s="32"/>
      <c r="F326" s="10"/>
      <c r="G326" s="10"/>
      <c r="H326" s="10"/>
      <c r="I326" s="10"/>
      <c r="J326" s="107"/>
      <c r="K326" s="130"/>
      <c r="L326" s="130"/>
      <c r="M326" s="148"/>
      <c r="N326" s="130"/>
      <c r="O326" s="130"/>
      <c r="P326" s="130"/>
      <c r="Q326" s="18"/>
      <c r="R326" s="18"/>
      <c r="S326" s="18"/>
      <c r="T326" s="18"/>
      <c r="U326" s="18"/>
      <c r="V326" s="18"/>
      <c r="W326" s="18"/>
      <c r="X326" s="1"/>
    </row>
    <row r="327" spans="1:24" s="22" customFormat="1">
      <c r="A327" s="17" t="s">
        <v>199</v>
      </c>
      <c r="B327" s="10"/>
      <c r="C327" s="10"/>
      <c r="D327" s="32"/>
      <c r="E327" s="32"/>
      <c r="F327" s="10"/>
      <c r="G327" s="10"/>
      <c r="H327" s="10"/>
      <c r="I327" s="10"/>
      <c r="J327" s="109">
        <v>0</v>
      </c>
      <c r="K327" s="130"/>
      <c r="L327" s="130"/>
      <c r="M327" s="148"/>
      <c r="N327" s="130"/>
      <c r="O327" s="130"/>
      <c r="P327" s="130"/>
      <c r="Q327" s="18"/>
      <c r="R327" s="18"/>
      <c r="S327" s="18"/>
      <c r="T327" s="18"/>
      <c r="U327" s="18"/>
      <c r="V327" s="18"/>
      <c r="W327" s="18"/>
      <c r="X327" s="1"/>
    </row>
    <row r="328" spans="1:24" s="22" customFormat="1">
      <c r="A328" s="10"/>
      <c r="B328" s="10"/>
      <c r="C328" s="10"/>
      <c r="D328" s="32"/>
      <c r="E328" s="32"/>
      <c r="F328" s="10"/>
      <c r="G328" s="10"/>
      <c r="H328" s="10"/>
      <c r="I328" s="10"/>
      <c r="J328" s="107"/>
      <c r="K328" s="130"/>
      <c r="L328" s="130"/>
      <c r="M328" s="148"/>
      <c r="N328" s="130"/>
      <c r="O328" s="130"/>
      <c r="P328" s="130"/>
      <c r="Q328" s="18"/>
      <c r="R328" s="18"/>
      <c r="S328" s="18"/>
      <c r="T328" s="18"/>
      <c r="U328" s="18"/>
      <c r="V328" s="18"/>
      <c r="W328" s="18"/>
      <c r="X328" s="1"/>
    </row>
    <row r="329" spans="1:24" s="22" customFormat="1">
      <c r="A329" s="17"/>
      <c r="B329" s="10"/>
      <c r="C329" s="10"/>
      <c r="D329" s="32"/>
      <c r="E329" s="32"/>
      <c r="F329" s="10"/>
      <c r="G329" s="10"/>
      <c r="H329" s="10"/>
      <c r="I329" s="10"/>
      <c r="J329" s="107"/>
      <c r="K329" s="130"/>
      <c r="L329" s="130"/>
      <c r="M329" s="148"/>
      <c r="N329" s="130"/>
      <c r="O329" s="130"/>
      <c r="P329" s="130"/>
      <c r="Q329" s="18"/>
      <c r="R329" s="18"/>
      <c r="S329" s="18"/>
      <c r="T329" s="18"/>
      <c r="U329" s="18"/>
      <c r="V329" s="18"/>
      <c r="W329" s="18"/>
      <c r="X329" s="1"/>
    </row>
    <row r="330" spans="1:24" s="22" customFormat="1" ht="19.5" thickBot="1">
      <c r="A330" s="17" t="s">
        <v>200</v>
      </c>
      <c r="B330" s="10"/>
      <c r="C330" s="10"/>
      <c r="D330" s="10"/>
      <c r="E330" s="10"/>
      <c r="F330" s="10"/>
      <c r="G330" s="10"/>
      <c r="H330" s="10"/>
      <c r="I330" s="10"/>
      <c r="J330" s="110">
        <f>J324+J327</f>
        <v>12068.699999999997</v>
      </c>
      <c r="K330" s="155"/>
      <c r="L330" s="154"/>
      <c r="M330" s="148"/>
      <c r="N330" s="130"/>
      <c r="O330" s="130"/>
      <c r="P330" s="130"/>
      <c r="Q330" s="18"/>
      <c r="R330" s="18"/>
      <c r="S330" s="18"/>
      <c r="T330" s="18"/>
      <c r="U330" s="18"/>
      <c r="V330" s="18"/>
      <c r="W330" s="18"/>
      <c r="X330" s="1"/>
    </row>
    <row r="331" spans="1:24" ht="19.5" thickTop="1"/>
    <row r="336" spans="1:24" s="22" customFormat="1">
      <c r="A336" s="10" t="s">
        <v>65</v>
      </c>
      <c r="B336" s="10"/>
      <c r="C336" s="10"/>
      <c r="D336" s="10"/>
      <c r="E336" s="10"/>
      <c r="F336" s="10"/>
      <c r="G336" s="10"/>
      <c r="H336" s="10"/>
      <c r="I336" s="10"/>
      <c r="J336" s="10"/>
      <c r="K336" s="130"/>
      <c r="L336" s="130"/>
      <c r="M336" s="148"/>
      <c r="N336" s="130"/>
      <c r="O336" s="130"/>
      <c r="P336" s="130"/>
      <c r="Q336" s="18"/>
      <c r="R336" s="18"/>
      <c r="S336" s="18"/>
      <c r="T336" s="18"/>
      <c r="U336" s="18"/>
      <c r="V336" s="18"/>
      <c r="W336" s="18"/>
      <c r="X336" s="1"/>
    </row>
    <row r="352" spans="11:24" s="10" customFormat="1" ht="36.950000000000003" customHeight="1">
      <c r="K352" s="130"/>
      <c r="L352" s="130"/>
      <c r="M352" s="148"/>
      <c r="N352" s="130"/>
      <c r="O352" s="130"/>
      <c r="P352" s="130"/>
      <c r="Q352" s="18"/>
      <c r="R352" s="18"/>
      <c r="S352" s="18"/>
      <c r="T352" s="18"/>
      <c r="U352" s="18"/>
      <c r="V352" s="18"/>
      <c r="W352" s="18"/>
      <c r="X352" s="1"/>
    </row>
    <row r="353" spans="1:24" s="10" customFormat="1" ht="32.1" customHeight="1">
      <c r="K353" s="130"/>
      <c r="L353" s="130"/>
      <c r="M353" s="148"/>
      <c r="N353" s="130"/>
      <c r="O353" s="130"/>
      <c r="P353" s="130"/>
      <c r="Q353" s="18"/>
      <c r="R353" s="18"/>
      <c r="S353" s="18"/>
      <c r="T353" s="18"/>
      <c r="U353" s="18"/>
      <c r="V353" s="18"/>
      <c r="W353" s="18"/>
      <c r="X353" s="1"/>
    </row>
    <row r="354" spans="1:24" s="10" customFormat="1" ht="81.95" customHeight="1">
      <c r="K354" s="130"/>
      <c r="L354" s="130"/>
      <c r="M354" s="148"/>
      <c r="N354" s="130"/>
      <c r="O354" s="130"/>
      <c r="P354" s="130"/>
      <c r="Q354" s="18"/>
      <c r="R354" s="18"/>
      <c r="S354" s="18"/>
      <c r="T354" s="18"/>
      <c r="U354" s="18"/>
      <c r="V354" s="18"/>
      <c r="W354" s="18"/>
      <c r="X354" s="1"/>
    </row>
    <row r="355" spans="1:24" s="10" customFormat="1" ht="112.5" customHeight="1">
      <c r="K355" s="130"/>
      <c r="L355" s="130"/>
      <c r="M355" s="148"/>
      <c r="N355" s="130"/>
      <c r="O355" s="130"/>
      <c r="P355" s="130"/>
      <c r="Q355" s="18"/>
      <c r="R355" s="18"/>
      <c r="S355" s="18"/>
      <c r="T355" s="18"/>
      <c r="U355" s="18"/>
      <c r="V355" s="18"/>
      <c r="W355" s="18"/>
      <c r="X355" s="1"/>
    </row>
    <row r="356" spans="1:24" s="10" customFormat="1">
      <c r="A356" s="11" t="str">
        <f>A2</f>
        <v>LITERACY 4 LIFE</v>
      </c>
      <c r="K356" s="130"/>
      <c r="L356" s="130"/>
      <c r="M356" s="148"/>
      <c r="N356" s="130"/>
      <c r="O356" s="130"/>
      <c r="P356" s="130"/>
      <c r="Q356" s="18"/>
      <c r="R356" s="18"/>
      <c r="S356" s="18"/>
      <c r="T356" s="18"/>
      <c r="U356" s="18"/>
      <c r="V356" s="18"/>
      <c r="W356" s="18"/>
      <c r="X356" s="1"/>
    </row>
    <row r="357" spans="1:24" s="10" customFormat="1">
      <c r="A357" s="11" t="str">
        <f>A3</f>
        <v>STATEMENT OF AFFAIRS FOR THE PERIOD ENDED 31ST DECEMBER 2022</v>
      </c>
      <c r="K357" s="130"/>
      <c r="L357" s="130"/>
      <c r="M357" s="148"/>
      <c r="N357" s="130"/>
      <c r="O357" s="130"/>
      <c r="P357" s="130"/>
      <c r="Q357" s="18"/>
      <c r="R357" s="18"/>
      <c r="S357" s="18"/>
      <c r="T357" s="18"/>
      <c r="U357" s="18"/>
      <c r="V357" s="18"/>
      <c r="W357" s="18"/>
      <c r="X357" s="1"/>
    </row>
    <row r="358" spans="1:24" s="18" customFormat="1">
      <c r="A358" s="11"/>
      <c r="B358" s="10"/>
      <c r="C358" s="10"/>
      <c r="D358" s="10"/>
      <c r="E358" s="10"/>
      <c r="F358" s="10"/>
      <c r="G358" s="10"/>
      <c r="H358" s="10"/>
      <c r="I358" s="10"/>
      <c r="J358" s="10"/>
      <c r="K358" s="130"/>
      <c r="L358" s="130"/>
      <c r="M358" s="148"/>
      <c r="N358" s="130"/>
      <c r="O358" s="130"/>
      <c r="P358" s="130"/>
      <c r="X358" s="1"/>
    </row>
    <row r="360" spans="1:24" s="18" customFormat="1">
      <c r="A360" s="17" t="s">
        <v>69</v>
      </c>
      <c r="B360" s="10"/>
      <c r="C360" s="10"/>
      <c r="D360" s="10"/>
      <c r="E360" s="10"/>
      <c r="F360" s="10"/>
      <c r="G360" s="10"/>
      <c r="H360" s="10"/>
      <c r="I360" s="10"/>
      <c r="J360" s="10"/>
      <c r="K360" s="130"/>
      <c r="L360" s="130"/>
      <c r="M360" s="148"/>
      <c r="N360" s="130"/>
      <c r="O360" s="130"/>
      <c r="P360" s="130"/>
      <c r="X360" s="1"/>
    </row>
    <row r="363" spans="1:24" s="18" customFormat="1">
      <c r="A363" s="11" t="s">
        <v>70</v>
      </c>
      <c r="B363" s="10"/>
      <c r="C363" s="10"/>
      <c r="D363" s="10"/>
      <c r="E363" s="10"/>
      <c r="F363" s="10"/>
      <c r="G363" s="10"/>
      <c r="H363" s="10"/>
      <c r="I363" s="10"/>
      <c r="J363" s="10"/>
      <c r="K363" s="130"/>
      <c r="L363" s="130"/>
      <c r="M363" s="148"/>
      <c r="N363" s="130"/>
      <c r="O363" s="130"/>
      <c r="P363" s="130"/>
      <c r="X363" s="1"/>
    </row>
    <row r="365" spans="1:24" s="18" customFormat="1" ht="37.5" customHeight="1">
      <c r="A365" s="144" t="s">
        <v>214</v>
      </c>
      <c r="B365" s="144"/>
      <c r="C365" s="144"/>
      <c r="D365" s="144"/>
      <c r="E365" s="144"/>
      <c r="F365" s="144"/>
      <c r="G365" s="144"/>
      <c r="H365" s="144"/>
      <c r="I365" s="144"/>
      <c r="J365" s="144"/>
      <c r="K365" s="130"/>
      <c r="L365" s="130"/>
      <c r="M365" s="148"/>
      <c r="N365" s="130"/>
      <c r="O365" s="130"/>
      <c r="P365" s="130"/>
      <c r="X365" s="1"/>
    </row>
    <row r="368" spans="1:24" s="18" customFormat="1">
      <c r="A368" s="11" t="s">
        <v>71</v>
      </c>
      <c r="B368" s="10"/>
      <c r="C368" s="10"/>
      <c r="D368" s="10"/>
      <c r="E368" s="10"/>
      <c r="F368" s="10"/>
      <c r="G368" s="10"/>
      <c r="H368" s="10"/>
      <c r="I368" s="10"/>
      <c r="J368" s="10"/>
      <c r="K368" s="130"/>
      <c r="L368" s="130"/>
      <c r="M368" s="148"/>
      <c r="N368" s="130"/>
      <c r="O368" s="130"/>
      <c r="P368" s="130"/>
      <c r="X368" s="1"/>
    </row>
    <row r="370" spans="1:24" s="18" customFormat="1">
      <c r="A370" s="17" t="s">
        <v>72</v>
      </c>
      <c r="B370" s="10"/>
      <c r="C370" s="10"/>
      <c r="D370" s="10"/>
      <c r="E370" s="10"/>
      <c r="F370" s="10"/>
      <c r="G370" s="10"/>
      <c r="H370" s="10"/>
      <c r="I370" s="10"/>
      <c r="J370" s="10"/>
      <c r="K370" s="130"/>
      <c r="L370" s="130"/>
      <c r="M370" s="148"/>
      <c r="N370" s="130"/>
      <c r="O370" s="130"/>
      <c r="P370" s="130"/>
      <c r="X370" s="1"/>
    </row>
    <row r="371" spans="1:24" s="18" customFormat="1" ht="112.5" customHeight="1">
      <c r="A371" s="142" t="s">
        <v>73</v>
      </c>
      <c r="B371" s="142"/>
      <c r="C371" s="142"/>
      <c r="D371" s="142"/>
      <c r="E371" s="142"/>
      <c r="F371" s="142"/>
      <c r="G371" s="142"/>
      <c r="H371" s="142"/>
      <c r="I371" s="142"/>
      <c r="J371" s="142"/>
      <c r="K371" s="130"/>
      <c r="L371" s="130"/>
      <c r="M371" s="148"/>
      <c r="N371" s="130"/>
      <c r="O371" s="130"/>
      <c r="P371" s="130"/>
      <c r="X371" s="1"/>
    </row>
    <row r="373" spans="1:24" s="18" customFormat="1" ht="18" customHeight="1">
      <c r="A373" s="142" t="s">
        <v>74</v>
      </c>
      <c r="B373" s="142"/>
      <c r="C373" s="142"/>
      <c r="D373" s="142"/>
      <c r="E373" s="142"/>
      <c r="F373" s="142"/>
      <c r="G373" s="142"/>
      <c r="H373" s="142"/>
      <c r="I373" s="142"/>
      <c r="J373" s="142"/>
      <c r="K373" s="130"/>
      <c r="L373" s="130"/>
      <c r="M373" s="148"/>
      <c r="N373" s="130"/>
      <c r="O373" s="130"/>
      <c r="P373" s="130"/>
      <c r="X373" s="1"/>
    </row>
    <row r="375" spans="1:24" s="18" customFormat="1">
      <c r="A375" s="17" t="s">
        <v>75</v>
      </c>
      <c r="B375" s="10"/>
      <c r="C375" s="10"/>
      <c r="D375" s="10"/>
      <c r="E375" s="10"/>
      <c r="F375" s="10"/>
      <c r="G375" s="10"/>
      <c r="H375" s="10"/>
      <c r="I375" s="10"/>
      <c r="J375" s="10"/>
      <c r="K375" s="130"/>
      <c r="L375" s="130"/>
      <c r="M375" s="148"/>
      <c r="N375" s="130"/>
      <c r="O375" s="130"/>
      <c r="P375" s="130"/>
      <c r="X375" s="1"/>
    </row>
    <row r="376" spans="1:24" s="18" customFormat="1" ht="37.5" customHeight="1">
      <c r="A376" s="142" t="s">
        <v>76</v>
      </c>
      <c r="B376" s="142"/>
      <c r="C376" s="142"/>
      <c r="D376" s="142"/>
      <c r="E376" s="142"/>
      <c r="F376" s="142"/>
      <c r="G376" s="142"/>
      <c r="H376" s="142"/>
      <c r="I376" s="142"/>
      <c r="J376" s="142"/>
      <c r="K376" s="130"/>
      <c r="L376" s="130"/>
      <c r="M376" s="148"/>
      <c r="N376" s="130"/>
      <c r="O376" s="130"/>
      <c r="P376" s="130"/>
      <c r="X376" s="1"/>
    </row>
    <row r="378" spans="1:24" s="18" customFormat="1">
      <c r="A378" s="17" t="s">
        <v>77</v>
      </c>
      <c r="B378" s="10"/>
      <c r="C378" s="10"/>
      <c r="D378" s="10"/>
      <c r="E378" s="10"/>
      <c r="F378" s="10"/>
      <c r="G378" s="10"/>
      <c r="H378" s="10"/>
      <c r="I378" s="10"/>
      <c r="J378" s="10"/>
      <c r="K378" s="130"/>
      <c r="L378" s="130"/>
      <c r="M378" s="148"/>
      <c r="N378" s="130"/>
      <c r="O378" s="130"/>
      <c r="P378" s="130"/>
      <c r="X378" s="1"/>
    </row>
    <row r="379" spans="1:24" s="18" customFormat="1" ht="112.5" customHeight="1">
      <c r="A379" s="142" t="s">
        <v>78</v>
      </c>
      <c r="B379" s="142"/>
      <c r="C379" s="142"/>
      <c r="D379" s="142"/>
      <c r="E379" s="142"/>
      <c r="F379" s="142"/>
      <c r="G379" s="142"/>
      <c r="H379" s="142"/>
      <c r="I379" s="142"/>
      <c r="J379" s="142"/>
      <c r="K379" s="130"/>
      <c r="L379" s="130"/>
      <c r="M379" s="148"/>
      <c r="N379" s="130"/>
      <c r="O379" s="130"/>
      <c r="P379" s="130"/>
      <c r="X379" s="1"/>
    </row>
    <row r="381" spans="1:24" s="18" customFormat="1" ht="57" customHeight="1">
      <c r="A381" s="142" t="s">
        <v>79</v>
      </c>
      <c r="B381" s="142"/>
      <c r="C381" s="142"/>
      <c r="D381" s="142"/>
      <c r="E381" s="142"/>
      <c r="F381" s="142"/>
      <c r="G381" s="142"/>
      <c r="H381" s="142"/>
      <c r="I381" s="142"/>
      <c r="J381" s="142"/>
      <c r="K381" s="130"/>
      <c r="L381" s="130"/>
      <c r="M381" s="148"/>
      <c r="N381" s="130"/>
      <c r="O381" s="130"/>
      <c r="P381" s="130"/>
      <c r="X381" s="1"/>
    </row>
    <row r="383" spans="1:24" s="18" customFormat="1" ht="38.25" customHeight="1">
      <c r="A383" s="142" t="s">
        <v>80</v>
      </c>
      <c r="B383" s="142"/>
      <c r="C383" s="142"/>
      <c r="D383" s="142"/>
      <c r="E383" s="142"/>
      <c r="F383" s="142"/>
      <c r="G383" s="142"/>
      <c r="H383" s="142"/>
      <c r="I383" s="142"/>
      <c r="J383" s="142"/>
      <c r="K383" s="130"/>
      <c r="L383" s="130"/>
      <c r="M383" s="148"/>
      <c r="N383" s="130"/>
      <c r="O383" s="130"/>
      <c r="P383" s="130"/>
      <c r="X383" s="1"/>
    </row>
    <row r="393" spans="1:24" s="10" customFormat="1" ht="74.099999999999994" customHeight="1">
      <c r="K393" s="130"/>
      <c r="L393" s="130"/>
      <c r="M393" s="148"/>
      <c r="N393" s="130"/>
      <c r="O393" s="130"/>
      <c r="P393" s="130"/>
      <c r="Q393" s="18"/>
      <c r="R393" s="18"/>
      <c r="S393" s="18"/>
      <c r="T393" s="18"/>
      <c r="U393" s="18"/>
      <c r="V393" s="18"/>
      <c r="W393" s="18"/>
      <c r="X393" s="1"/>
    </row>
    <row r="394" spans="1:24" s="10" customFormat="1" ht="32.1" customHeight="1">
      <c r="K394" s="130"/>
      <c r="L394" s="130"/>
      <c r="M394" s="148"/>
      <c r="N394" s="130"/>
      <c r="O394" s="130"/>
      <c r="P394" s="130"/>
      <c r="Q394" s="18"/>
      <c r="R394" s="18"/>
      <c r="S394" s="18"/>
      <c r="T394" s="18"/>
      <c r="U394" s="18"/>
      <c r="V394" s="18"/>
      <c r="W394" s="18"/>
      <c r="X394" s="1"/>
    </row>
    <row r="395" spans="1:24" s="10" customFormat="1" ht="72" customHeight="1">
      <c r="K395" s="130"/>
      <c r="L395" s="130"/>
      <c r="M395" s="148"/>
      <c r="N395" s="130"/>
      <c r="O395" s="130"/>
      <c r="P395" s="130"/>
      <c r="Q395" s="18"/>
      <c r="R395" s="18"/>
      <c r="S395" s="18"/>
      <c r="T395" s="18"/>
      <c r="U395" s="18"/>
      <c r="V395" s="18"/>
      <c r="W395" s="18"/>
      <c r="X395" s="1"/>
    </row>
    <row r="397" spans="1:24" s="10" customFormat="1" ht="60.75" customHeight="1">
      <c r="K397" s="130"/>
      <c r="L397" s="130"/>
      <c r="M397" s="148"/>
      <c r="N397" s="130"/>
      <c r="O397" s="130"/>
      <c r="P397" s="130"/>
      <c r="Q397" s="18"/>
      <c r="R397" s="18"/>
      <c r="S397" s="18"/>
      <c r="T397" s="18"/>
      <c r="U397" s="18"/>
      <c r="V397" s="18"/>
      <c r="W397" s="18"/>
      <c r="X397" s="1"/>
    </row>
    <row r="398" spans="1:24" s="10" customFormat="1">
      <c r="A398" s="11" t="str">
        <f>A2</f>
        <v>LITERACY 4 LIFE</v>
      </c>
      <c r="K398" s="130"/>
      <c r="L398" s="130"/>
      <c r="M398" s="148"/>
      <c r="N398" s="130"/>
      <c r="O398" s="130"/>
      <c r="P398" s="130"/>
      <c r="Q398" s="18"/>
      <c r="R398" s="18"/>
      <c r="S398" s="18"/>
      <c r="T398" s="18"/>
      <c r="U398" s="18"/>
      <c r="V398" s="18"/>
      <c r="W398" s="18"/>
      <c r="X398" s="1"/>
    </row>
    <row r="399" spans="1:24" s="10" customFormat="1">
      <c r="A399" s="11" t="str">
        <f>A3</f>
        <v>STATEMENT OF AFFAIRS FOR THE PERIOD ENDED 31ST DECEMBER 2022</v>
      </c>
      <c r="K399" s="130"/>
      <c r="L399" s="130"/>
      <c r="M399" s="148"/>
      <c r="N399" s="130"/>
      <c r="O399" s="130"/>
      <c r="P399" s="130"/>
      <c r="Q399" s="18"/>
      <c r="R399" s="18"/>
      <c r="S399" s="18"/>
      <c r="T399" s="18"/>
      <c r="U399" s="18"/>
      <c r="V399" s="18"/>
      <c r="W399" s="18"/>
      <c r="X399" s="1"/>
    </row>
    <row r="400" spans="1:24" s="10" customFormat="1">
      <c r="A400" s="11"/>
      <c r="K400" s="130"/>
      <c r="L400" s="130"/>
      <c r="M400" s="148"/>
      <c r="N400" s="130"/>
      <c r="O400" s="130"/>
      <c r="P400" s="130"/>
      <c r="Q400" s="18"/>
      <c r="R400" s="18"/>
      <c r="S400" s="18"/>
      <c r="T400" s="18"/>
      <c r="U400" s="18"/>
      <c r="V400" s="18"/>
      <c r="W400" s="18"/>
      <c r="X400" s="1"/>
    </row>
    <row r="401" spans="1:24" s="10" customFormat="1">
      <c r="A401" s="11"/>
      <c r="K401" s="130"/>
      <c r="L401" s="130"/>
      <c r="M401" s="148"/>
      <c r="N401" s="130"/>
      <c r="O401" s="130"/>
      <c r="P401" s="130"/>
      <c r="Q401" s="18"/>
      <c r="R401" s="18"/>
      <c r="S401" s="18"/>
      <c r="T401" s="18"/>
      <c r="U401" s="18"/>
      <c r="V401" s="18"/>
      <c r="W401" s="18"/>
      <c r="X401" s="1"/>
    </row>
    <row r="402" spans="1:24" s="10" customFormat="1">
      <c r="A402" s="17" t="s">
        <v>69</v>
      </c>
      <c r="K402" s="130"/>
      <c r="L402" s="130"/>
      <c r="M402" s="148"/>
      <c r="N402" s="130"/>
      <c r="O402" s="130"/>
      <c r="P402" s="130"/>
      <c r="Q402" s="18"/>
      <c r="R402" s="18"/>
      <c r="S402" s="18"/>
      <c r="T402" s="18"/>
      <c r="U402" s="18"/>
      <c r="V402" s="18"/>
      <c r="W402" s="18"/>
      <c r="X402" s="1"/>
    </row>
    <row r="403" spans="1:24" s="10" customFormat="1">
      <c r="A403" s="17"/>
      <c r="K403" s="130"/>
      <c r="L403" s="130"/>
      <c r="M403" s="148"/>
      <c r="N403" s="130"/>
      <c r="O403" s="130"/>
      <c r="P403" s="130"/>
      <c r="Q403" s="18"/>
      <c r="R403" s="18"/>
      <c r="S403" s="18"/>
      <c r="T403" s="18"/>
      <c r="U403" s="18"/>
      <c r="V403" s="18"/>
      <c r="W403" s="18"/>
      <c r="X403" s="1"/>
    </row>
    <row r="404" spans="1:24" s="10" customFormat="1">
      <c r="A404" s="17"/>
      <c r="K404" s="130"/>
      <c r="L404" s="130"/>
      <c r="M404" s="148"/>
      <c r="N404" s="130"/>
      <c r="O404" s="130"/>
      <c r="P404" s="130"/>
      <c r="Q404" s="18"/>
      <c r="R404" s="18"/>
      <c r="S404" s="18"/>
      <c r="T404" s="18"/>
      <c r="U404" s="18"/>
      <c r="V404" s="18"/>
      <c r="W404" s="18"/>
      <c r="X404" s="1"/>
    </row>
    <row r="405" spans="1:24" s="10" customFormat="1" ht="19.5">
      <c r="A405" s="11" t="s">
        <v>81</v>
      </c>
      <c r="K405" s="130"/>
      <c r="L405" s="130"/>
      <c r="M405" s="148"/>
      <c r="N405" s="130"/>
      <c r="O405" s="130"/>
      <c r="P405" s="130"/>
      <c r="Q405" s="18"/>
      <c r="R405" s="18"/>
      <c r="S405" s="18"/>
      <c r="T405" s="18"/>
      <c r="U405" s="18"/>
      <c r="V405" s="18"/>
      <c r="W405" s="18"/>
      <c r="X405" s="1"/>
    </row>
    <row r="406" spans="1:24" s="18" customFormat="1">
      <c r="A406" s="17"/>
      <c r="B406" s="10"/>
      <c r="C406" s="10"/>
      <c r="D406" s="10"/>
      <c r="E406" s="10"/>
      <c r="F406" s="10"/>
      <c r="G406" s="10"/>
      <c r="H406" s="10"/>
      <c r="I406" s="10"/>
      <c r="J406" s="10"/>
      <c r="K406" s="130"/>
      <c r="L406" s="130"/>
      <c r="M406" s="148"/>
      <c r="N406" s="130"/>
      <c r="O406" s="130"/>
      <c r="P406" s="130"/>
      <c r="X406" s="1"/>
    </row>
    <row r="407" spans="1:24" s="18" customFormat="1">
      <c r="A407" s="17" t="s">
        <v>82</v>
      </c>
      <c r="B407" s="10"/>
      <c r="C407" s="10"/>
      <c r="D407" s="10"/>
      <c r="E407" s="10"/>
      <c r="F407" s="10"/>
      <c r="G407" s="10"/>
      <c r="H407" s="10"/>
      <c r="I407" s="10"/>
      <c r="J407" s="10"/>
      <c r="K407" s="130"/>
      <c r="L407" s="130"/>
      <c r="M407" s="148"/>
      <c r="N407" s="130"/>
      <c r="O407" s="130"/>
      <c r="P407" s="130"/>
      <c r="X407" s="1"/>
    </row>
    <row r="408" spans="1:24" s="18" customFormat="1" ht="111" customHeight="1">
      <c r="A408" s="142" t="s">
        <v>83</v>
      </c>
      <c r="B408" s="142"/>
      <c r="C408" s="142"/>
      <c r="D408" s="142"/>
      <c r="E408" s="142"/>
      <c r="F408" s="142"/>
      <c r="G408" s="142"/>
      <c r="H408" s="142"/>
      <c r="I408" s="142"/>
      <c r="J408" s="142"/>
      <c r="K408" s="130"/>
      <c r="L408" s="130"/>
      <c r="M408" s="148"/>
      <c r="N408" s="130"/>
      <c r="O408" s="130"/>
      <c r="P408" s="130"/>
      <c r="X408" s="1"/>
    </row>
    <row r="410" spans="1:24" s="18" customFormat="1" ht="112.5" customHeight="1">
      <c r="A410" s="142" t="s">
        <v>84</v>
      </c>
      <c r="B410" s="142"/>
      <c r="C410" s="142"/>
      <c r="D410" s="142"/>
      <c r="E410" s="142"/>
      <c r="F410" s="142"/>
      <c r="G410" s="142"/>
      <c r="H410" s="142"/>
      <c r="I410" s="142"/>
      <c r="J410" s="142"/>
      <c r="K410" s="130"/>
      <c r="L410" s="130"/>
      <c r="M410" s="148"/>
      <c r="N410" s="130"/>
      <c r="O410" s="130"/>
      <c r="P410" s="130"/>
      <c r="X410" s="1"/>
    </row>
    <row r="411" spans="1:24" s="18" customFormat="1">
      <c r="A411" s="142"/>
      <c r="B411" s="142"/>
      <c r="C411" s="142"/>
      <c r="D411" s="142"/>
      <c r="E411" s="142"/>
      <c r="F411" s="142"/>
      <c r="G411" s="142"/>
      <c r="H411" s="142"/>
      <c r="I411" s="142"/>
      <c r="J411" s="142"/>
      <c r="K411" s="130"/>
      <c r="L411" s="130"/>
      <c r="M411" s="148"/>
      <c r="N411" s="130"/>
      <c r="O411" s="130"/>
      <c r="P411" s="130"/>
      <c r="X411" s="1"/>
    </row>
    <row r="412" spans="1:24" s="18" customFormat="1">
      <c r="A412" s="17" t="s">
        <v>85</v>
      </c>
      <c r="B412" s="10"/>
      <c r="C412" s="10"/>
      <c r="D412" s="10"/>
      <c r="E412" s="10"/>
      <c r="F412" s="10"/>
      <c r="G412" s="10"/>
      <c r="H412" s="10"/>
      <c r="I412" s="10"/>
      <c r="J412" s="10"/>
      <c r="K412" s="130"/>
      <c r="L412" s="130"/>
      <c r="M412" s="148"/>
      <c r="N412" s="130"/>
      <c r="O412" s="130"/>
      <c r="P412" s="130"/>
      <c r="X412" s="1"/>
    </row>
    <row r="413" spans="1:24" s="18" customFormat="1" ht="18" customHeight="1">
      <c r="A413" s="142" t="s">
        <v>86</v>
      </c>
      <c r="B413" s="142"/>
      <c r="C413" s="142"/>
      <c r="D413" s="142"/>
      <c r="E413" s="142"/>
      <c r="F413" s="142"/>
      <c r="G413" s="142"/>
      <c r="H413" s="142"/>
      <c r="I413" s="142"/>
      <c r="J413" s="142"/>
      <c r="K413" s="130"/>
      <c r="L413" s="130"/>
      <c r="M413" s="148"/>
      <c r="N413" s="130"/>
      <c r="O413" s="130"/>
      <c r="P413" s="130"/>
      <c r="X413" s="1"/>
    </row>
    <row r="414" spans="1:24" s="18" customFormat="1" ht="13.5" customHeight="1">
      <c r="A414" s="10"/>
      <c r="B414" s="10"/>
      <c r="C414" s="10"/>
      <c r="D414" s="10"/>
      <c r="E414" s="10"/>
      <c r="F414" s="10"/>
      <c r="G414" s="10"/>
      <c r="H414" s="10"/>
      <c r="I414" s="10"/>
      <c r="J414" s="10"/>
      <c r="K414" s="130"/>
      <c r="L414" s="130"/>
      <c r="M414" s="148"/>
      <c r="N414" s="130"/>
      <c r="O414" s="130"/>
      <c r="P414" s="130"/>
      <c r="X414" s="1"/>
    </row>
    <row r="415" spans="1:24" s="18" customFormat="1">
      <c r="A415" s="17" t="s">
        <v>87</v>
      </c>
      <c r="B415" s="10"/>
      <c r="C415" s="10"/>
      <c r="D415" s="10"/>
      <c r="E415" s="10"/>
      <c r="F415" s="10"/>
      <c r="G415" s="10"/>
      <c r="H415" s="10"/>
      <c r="I415" s="10"/>
      <c r="J415" s="10"/>
      <c r="K415" s="130"/>
      <c r="L415" s="130"/>
      <c r="M415" s="148"/>
      <c r="N415" s="130"/>
      <c r="O415" s="130"/>
      <c r="P415" s="130"/>
      <c r="X415" s="1"/>
    </row>
    <row r="416" spans="1:24" s="18" customFormat="1" ht="57.75" customHeight="1">
      <c r="A416" s="142" t="s">
        <v>88</v>
      </c>
      <c r="B416" s="142"/>
      <c r="C416" s="142"/>
      <c r="D416" s="142"/>
      <c r="E416" s="142"/>
      <c r="F416" s="142"/>
      <c r="G416" s="142"/>
      <c r="H416" s="142"/>
      <c r="I416" s="142"/>
      <c r="J416" s="142"/>
      <c r="K416" s="130"/>
      <c r="L416" s="130"/>
      <c r="M416" s="148"/>
      <c r="N416" s="130"/>
      <c r="O416" s="130"/>
      <c r="P416" s="130"/>
      <c r="X416" s="1"/>
    </row>
    <row r="417" spans="1:24" s="18" customFormat="1">
      <c r="A417" s="43"/>
      <c r="B417" s="10"/>
      <c r="C417" s="10"/>
      <c r="D417" s="10"/>
      <c r="E417" s="10"/>
      <c r="F417" s="10"/>
      <c r="G417" s="10"/>
      <c r="H417" s="10"/>
      <c r="I417" s="10"/>
      <c r="J417" s="10"/>
      <c r="K417" s="130"/>
      <c r="L417" s="130"/>
      <c r="M417" s="148"/>
      <c r="N417" s="130"/>
      <c r="O417" s="130"/>
      <c r="P417" s="130"/>
      <c r="X417" s="1"/>
    </row>
    <row r="418" spans="1:24" s="18" customFormat="1">
      <c r="A418" s="17" t="s">
        <v>89</v>
      </c>
      <c r="B418" s="10"/>
      <c r="C418" s="10"/>
      <c r="D418" s="10"/>
      <c r="E418" s="10"/>
      <c r="F418" s="10"/>
      <c r="G418" s="10"/>
      <c r="H418" s="10"/>
      <c r="I418" s="10"/>
      <c r="J418" s="10"/>
      <c r="K418" s="130"/>
      <c r="L418" s="130"/>
      <c r="M418" s="148"/>
      <c r="N418" s="130"/>
      <c r="O418" s="130"/>
      <c r="P418" s="130"/>
      <c r="X418" s="1"/>
    </row>
    <row r="419" spans="1:24" s="18" customFormat="1" ht="77.25" customHeight="1">
      <c r="A419" s="142" t="s">
        <v>90</v>
      </c>
      <c r="B419" s="142"/>
      <c r="C419" s="142"/>
      <c r="D419" s="142"/>
      <c r="E419" s="142"/>
      <c r="F419" s="142"/>
      <c r="G419" s="142"/>
      <c r="H419" s="142"/>
      <c r="I419" s="142"/>
      <c r="J419" s="142"/>
      <c r="K419" s="130"/>
      <c r="L419" s="130"/>
      <c r="M419" s="148"/>
      <c r="N419" s="130"/>
      <c r="O419" s="130"/>
      <c r="P419" s="130"/>
      <c r="X419" s="1"/>
    </row>
    <row r="421" spans="1:24" s="18" customFormat="1">
      <c r="A421" s="17" t="s">
        <v>91</v>
      </c>
      <c r="B421" s="10"/>
      <c r="C421" s="10"/>
      <c r="D421" s="10"/>
      <c r="E421" s="10"/>
      <c r="F421" s="10"/>
      <c r="G421" s="10"/>
      <c r="H421" s="10"/>
      <c r="I421" s="10"/>
      <c r="J421" s="10"/>
      <c r="K421" s="130"/>
      <c r="L421" s="130"/>
      <c r="M421" s="148"/>
      <c r="N421" s="130"/>
      <c r="O421" s="130"/>
      <c r="P421" s="130"/>
      <c r="X421" s="1"/>
    </row>
    <row r="422" spans="1:24" s="18" customFormat="1" ht="54.75" customHeight="1">
      <c r="A422" s="142" t="s">
        <v>92</v>
      </c>
      <c r="B422" s="142"/>
      <c r="C422" s="142"/>
      <c r="D422" s="142"/>
      <c r="E422" s="142"/>
      <c r="F422" s="142"/>
      <c r="G422" s="142"/>
      <c r="H422" s="142"/>
      <c r="I422" s="142"/>
      <c r="J422" s="142"/>
      <c r="K422" s="130"/>
      <c r="L422" s="130"/>
      <c r="M422" s="148"/>
      <c r="N422" s="130"/>
      <c r="O422" s="130"/>
      <c r="P422" s="130"/>
      <c r="X422" s="1"/>
    </row>
    <row r="424" spans="1:24" s="18" customFormat="1" ht="38.25" customHeight="1">
      <c r="A424" s="142" t="s">
        <v>93</v>
      </c>
      <c r="B424" s="142"/>
      <c r="C424" s="142"/>
      <c r="D424" s="142"/>
      <c r="E424" s="142"/>
      <c r="F424" s="142"/>
      <c r="G424" s="142"/>
      <c r="H424" s="142"/>
      <c r="I424" s="142"/>
      <c r="J424" s="142"/>
      <c r="K424" s="130"/>
      <c r="L424" s="130"/>
      <c r="M424" s="148"/>
      <c r="N424" s="130"/>
      <c r="O424" s="130"/>
      <c r="P424" s="130"/>
      <c r="X424" s="1"/>
    </row>
    <row r="433" spans="1:24" s="18" customFormat="1" ht="54" customHeight="1">
      <c r="A433" s="10"/>
      <c r="B433" s="10"/>
      <c r="C433" s="10"/>
      <c r="D433" s="10"/>
      <c r="E433" s="10"/>
      <c r="F433" s="10"/>
      <c r="G433" s="10"/>
      <c r="H433" s="10"/>
      <c r="I433" s="10"/>
      <c r="J433" s="10"/>
      <c r="K433" s="130"/>
      <c r="L433" s="130"/>
      <c r="M433" s="148"/>
      <c r="N433" s="130"/>
      <c r="O433" s="130"/>
      <c r="P433" s="130"/>
      <c r="X433" s="1"/>
    </row>
    <row r="434" spans="1:24" s="18" customFormat="1" ht="66.95" customHeight="1">
      <c r="A434" s="10"/>
      <c r="B434" s="10"/>
      <c r="C434" s="10"/>
      <c r="D434" s="10"/>
      <c r="E434" s="10"/>
      <c r="F434" s="10"/>
      <c r="G434" s="10"/>
      <c r="H434" s="10"/>
      <c r="I434" s="10"/>
      <c r="J434" s="10"/>
      <c r="K434" s="130"/>
      <c r="L434" s="130"/>
      <c r="M434" s="148"/>
      <c r="N434" s="130"/>
      <c r="O434" s="130"/>
      <c r="P434" s="130"/>
      <c r="X434" s="1"/>
    </row>
    <row r="435" spans="1:24" s="18" customFormat="1" ht="72" customHeight="1">
      <c r="A435" s="10"/>
      <c r="B435" s="10"/>
      <c r="C435" s="10"/>
      <c r="D435" s="10"/>
      <c r="E435" s="10"/>
      <c r="F435" s="10"/>
      <c r="G435" s="10"/>
      <c r="H435" s="10"/>
      <c r="I435" s="10"/>
      <c r="J435" s="10"/>
      <c r="K435" s="130"/>
      <c r="L435" s="130"/>
      <c r="M435" s="148"/>
      <c r="N435" s="130"/>
      <c r="O435" s="130"/>
      <c r="P435" s="130"/>
      <c r="X435" s="1"/>
    </row>
    <row r="436" spans="1:24" s="18" customFormat="1" ht="47.25" customHeight="1">
      <c r="A436" s="10"/>
      <c r="B436" s="10"/>
      <c r="C436" s="10"/>
      <c r="D436" s="10"/>
      <c r="E436" s="10"/>
      <c r="F436" s="10"/>
      <c r="G436" s="10"/>
      <c r="H436" s="10"/>
      <c r="I436" s="10"/>
      <c r="J436" s="10"/>
      <c r="K436" s="130"/>
      <c r="L436" s="130"/>
      <c r="M436" s="148"/>
      <c r="N436" s="130"/>
      <c r="O436" s="130"/>
      <c r="P436" s="130"/>
      <c r="X436" s="1"/>
    </row>
    <row r="437" spans="1:24" s="18" customFormat="1">
      <c r="A437" s="11" t="str">
        <f>A2</f>
        <v>LITERACY 4 LIFE</v>
      </c>
      <c r="B437" s="10"/>
      <c r="C437" s="10"/>
      <c r="D437" s="10"/>
      <c r="E437" s="10"/>
      <c r="F437" s="10"/>
      <c r="G437" s="10"/>
      <c r="H437" s="10"/>
      <c r="I437" s="10"/>
      <c r="J437" s="10"/>
      <c r="K437" s="130"/>
      <c r="L437" s="130"/>
      <c r="M437" s="148"/>
      <c r="N437" s="130"/>
      <c r="O437" s="130"/>
      <c r="P437" s="130"/>
      <c r="X437" s="1"/>
    </row>
    <row r="438" spans="1:24" s="18" customFormat="1">
      <c r="A438" s="11" t="str">
        <f>A3</f>
        <v>STATEMENT OF AFFAIRS FOR THE PERIOD ENDED 31ST DECEMBER 2022</v>
      </c>
      <c r="B438" s="10"/>
      <c r="C438" s="10"/>
      <c r="D438" s="10"/>
      <c r="E438" s="10"/>
      <c r="F438" s="10"/>
      <c r="G438" s="10"/>
      <c r="H438" s="10"/>
      <c r="I438" s="10"/>
      <c r="J438" s="10"/>
      <c r="K438" s="130"/>
      <c r="L438" s="130"/>
      <c r="M438" s="148"/>
      <c r="N438" s="130"/>
      <c r="O438" s="130"/>
      <c r="P438" s="130"/>
      <c r="X438" s="1"/>
    </row>
    <row r="439" spans="1:24" s="18" customFormat="1">
      <c r="A439" s="11"/>
      <c r="B439" s="10"/>
      <c r="C439" s="10"/>
      <c r="D439" s="10"/>
      <c r="E439" s="10"/>
      <c r="F439" s="10"/>
      <c r="G439" s="10"/>
      <c r="H439" s="10"/>
      <c r="I439" s="10"/>
      <c r="J439" s="10"/>
      <c r="K439" s="130"/>
      <c r="L439" s="130"/>
      <c r="M439" s="148"/>
      <c r="N439" s="130"/>
      <c r="O439" s="130"/>
      <c r="P439" s="130"/>
      <c r="X439" s="1"/>
    </row>
    <row r="441" spans="1:24" s="18" customFormat="1">
      <c r="A441" s="17" t="s">
        <v>69</v>
      </c>
      <c r="B441" s="10"/>
      <c r="C441" s="10"/>
      <c r="D441" s="10"/>
      <c r="E441" s="10"/>
      <c r="F441" s="10"/>
      <c r="G441" s="10"/>
      <c r="H441" s="10"/>
      <c r="I441" s="10"/>
      <c r="J441" s="10"/>
      <c r="K441" s="130"/>
      <c r="L441" s="130"/>
      <c r="M441" s="148"/>
      <c r="N441" s="130"/>
      <c r="O441" s="130"/>
      <c r="P441" s="130"/>
      <c r="X441" s="1"/>
    </row>
    <row r="442" spans="1:24" s="18" customFormat="1">
      <c r="A442" s="17"/>
      <c r="B442" s="10"/>
      <c r="C442" s="10"/>
      <c r="D442" s="10"/>
      <c r="E442" s="10"/>
      <c r="F442" s="10"/>
      <c r="G442" s="10"/>
      <c r="H442" s="10"/>
      <c r="I442" s="10"/>
      <c r="J442" s="10"/>
      <c r="K442" s="130"/>
      <c r="L442" s="130"/>
      <c r="M442" s="148"/>
      <c r="N442" s="130"/>
      <c r="O442" s="130"/>
      <c r="P442" s="130"/>
      <c r="X442" s="1"/>
    </row>
    <row r="443" spans="1:24" s="18" customFormat="1" ht="19.5">
      <c r="A443" s="11" t="s">
        <v>81</v>
      </c>
      <c r="B443" s="10"/>
      <c r="C443" s="10"/>
      <c r="D443" s="10"/>
      <c r="E443" s="10"/>
      <c r="F443" s="10"/>
      <c r="G443" s="10"/>
      <c r="H443" s="10"/>
      <c r="I443" s="10"/>
      <c r="J443" s="10"/>
      <c r="K443" s="130"/>
      <c r="L443" s="130"/>
      <c r="M443" s="148"/>
      <c r="N443" s="130"/>
      <c r="O443" s="130"/>
      <c r="P443" s="130"/>
      <c r="X443" s="1"/>
    </row>
    <row r="445" spans="1:24" s="18" customFormat="1">
      <c r="A445" s="23" t="s">
        <v>94</v>
      </c>
      <c r="B445" s="10"/>
      <c r="C445" s="10"/>
      <c r="D445" s="10"/>
      <c r="E445" s="10"/>
      <c r="F445" s="10"/>
      <c r="G445" s="10"/>
      <c r="H445" s="10"/>
      <c r="I445" s="10"/>
      <c r="J445" s="10"/>
      <c r="K445" s="130"/>
      <c r="L445" s="130"/>
      <c r="M445" s="148"/>
      <c r="N445" s="130"/>
      <c r="O445" s="130"/>
      <c r="P445" s="130"/>
      <c r="X445" s="1"/>
    </row>
    <row r="446" spans="1:24" s="18" customFormat="1" ht="40.5" customHeight="1">
      <c r="A446" s="142" t="s">
        <v>95</v>
      </c>
      <c r="B446" s="142"/>
      <c r="C446" s="142"/>
      <c r="D446" s="142"/>
      <c r="E446" s="142"/>
      <c r="F446" s="142"/>
      <c r="G446" s="142"/>
      <c r="H446" s="142"/>
      <c r="I446" s="142"/>
      <c r="J446" s="142"/>
      <c r="K446" s="130"/>
      <c r="L446" s="130"/>
      <c r="M446" s="148"/>
      <c r="N446" s="130"/>
      <c r="O446" s="130"/>
      <c r="P446" s="130"/>
      <c r="X446" s="1"/>
    </row>
    <row r="447" spans="1:24" s="18" customFormat="1">
      <c r="A447" s="26"/>
      <c r="B447" s="10"/>
      <c r="C447" s="10"/>
      <c r="D447" s="10"/>
      <c r="E447" s="10"/>
      <c r="F447" s="10"/>
      <c r="G447" s="10"/>
      <c r="H447" s="10"/>
      <c r="I447" s="10"/>
      <c r="J447" s="10"/>
      <c r="K447" s="130"/>
      <c r="L447" s="130"/>
      <c r="M447" s="148"/>
      <c r="N447" s="130"/>
      <c r="O447" s="130"/>
      <c r="P447" s="130"/>
      <c r="X447" s="1"/>
    </row>
    <row r="448" spans="1:24" s="18" customFormat="1" ht="56.25" customHeight="1">
      <c r="A448" s="142" t="s">
        <v>96</v>
      </c>
      <c r="B448" s="142"/>
      <c r="C448" s="142"/>
      <c r="D448" s="142"/>
      <c r="E448" s="142"/>
      <c r="F448" s="142"/>
      <c r="G448" s="142"/>
      <c r="H448" s="142"/>
      <c r="I448" s="142"/>
      <c r="J448" s="142"/>
      <c r="K448" s="130"/>
      <c r="L448" s="130"/>
      <c r="M448" s="148"/>
      <c r="N448" s="130"/>
      <c r="O448" s="130"/>
      <c r="P448" s="130"/>
      <c r="X448" s="1"/>
    </row>
    <row r="449" spans="1:24" s="18" customFormat="1">
      <c r="A449" s="26"/>
      <c r="B449" s="10"/>
      <c r="C449" s="10"/>
      <c r="D449" s="10"/>
      <c r="E449" s="10"/>
      <c r="F449" s="10"/>
      <c r="G449" s="10"/>
      <c r="H449" s="10"/>
      <c r="I449" s="10"/>
      <c r="J449" s="10"/>
      <c r="K449" s="130"/>
      <c r="L449" s="130"/>
      <c r="M449" s="148"/>
      <c r="N449" s="130"/>
      <c r="O449" s="130"/>
      <c r="P449" s="130"/>
      <c r="X449" s="1"/>
    </row>
    <row r="450" spans="1:24" s="18" customFormat="1">
      <c r="A450" s="23" t="s">
        <v>97</v>
      </c>
      <c r="B450" s="10"/>
      <c r="C450" s="10"/>
      <c r="D450" s="44" t="s">
        <v>98</v>
      </c>
      <c r="E450" s="44"/>
      <c r="F450" s="10"/>
      <c r="G450" s="10"/>
      <c r="H450" s="10"/>
      <c r="I450" s="10"/>
      <c r="J450" s="10"/>
      <c r="K450" s="130"/>
      <c r="L450" s="130"/>
      <c r="M450" s="148"/>
      <c r="N450" s="130"/>
      <c r="O450" s="130"/>
      <c r="P450" s="130"/>
      <c r="X450" s="1"/>
    </row>
    <row r="451" spans="1:24" s="18" customFormat="1">
      <c r="A451" s="45" t="s">
        <v>2</v>
      </c>
      <c r="B451" s="10"/>
      <c r="C451" s="10"/>
      <c r="D451" s="46">
        <v>0.05</v>
      </c>
      <c r="E451" s="46"/>
      <c r="F451" s="10"/>
      <c r="G451" s="10"/>
      <c r="H451" s="10"/>
      <c r="I451" s="10"/>
      <c r="J451" s="10"/>
      <c r="K451" s="130"/>
      <c r="L451" s="130"/>
      <c r="M451" s="148"/>
      <c r="N451" s="130"/>
      <c r="O451" s="130"/>
      <c r="P451" s="130"/>
      <c r="X451" s="1"/>
    </row>
    <row r="452" spans="1:24" s="18" customFormat="1">
      <c r="A452" s="45" t="s">
        <v>99</v>
      </c>
      <c r="B452" s="10"/>
      <c r="C452" s="10"/>
      <c r="D452" s="47">
        <v>0.1</v>
      </c>
      <c r="E452" s="47"/>
      <c r="F452" s="10"/>
      <c r="G452" s="10"/>
      <c r="H452" s="10"/>
      <c r="I452" s="10"/>
      <c r="J452" s="10"/>
      <c r="K452" s="130"/>
      <c r="L452" s="130"/>
      <c r="M452" s="148"/>
      <c r="N452" s="130"/>
      <c r="O452" s="130"/>
      <c r="P452" s="130"/>
      <c r="X452" s="1"/>
    </row>
    <row r="453" spans="1:24" s="18" customFormat="1">
      <c r="A453" s="26" t="s">
        <v>100</v>
      </c>
      <c r="B453" s="10"/>
      <c r="C453" s="10"/>
      <c r="D453" s="48">
        <v>0.2</v>
      </c>
      <c r="E453" s="48"/>
      <c r="F453" s="10"/>
      <c r="G453" s="10"/>
      <c r="H453" s="10"/>
      <c r="I453" s="10"/>
      <c r="J453" s="10"/>
      <c r="K453" s="130"/>
      <c r="L453" s="130"/>
      <c r="M453" s="148"/>
      <c r="N453" s="130"/>
      <c r="O453" s="130"/>
      <c r="P453" s="130"/>
      <c r="X453" s="1"/>
    </row>
    <row r="454" spans="1:24">
      <c r="A454" s="45" t="s">
        <v>1</v>
      </c>
      <c r="D454" s="46">
        <v>0.2</v>
      </c>
      <c r="E454" s="46"/>
    </row>
    <row r="455" spans="1:24">
      <c r="A455" s="45" t="s">
        <v>3</v>
      </c>
      <c r="D455" s="47">
        <v>0.1</v>
      </c>
      <c r="E455" s="47"/>
    </row>
    <row r="456" spans="1:24">
      <c r="A456" s="45" t="s">
        <v>101</v>
      </c>
      <c r="D456" s="46">
        <v>0.33329999999999999</v>
      </c>
      <c r="E456" s="46"/>
    </row>
    <row r="457" spans="1:24">
      <c r="A457" s="26" t="s">
        <v>102</v>
      </c>
      <c r="B457" s="10" t="s">
        <v>103</v>
      </c>
      <c r="D457" s="48"/>
      <c r="E457" s="48"/>
    </row>
    <row r="458" spans="1:24">
      <c r="A458" s="26"/>
    </row>
    <row r="459" spans="1:24" ht="37.5" customHeight="1">
      <c r="A459" s="142" t="s">
        <v>104</v>
      </c>
      <c r="B459" s="142"/>
      <c r="C459" s="142"/>
      <c r="D459" s="142"/>
      <c r="E459" s="142"/>
      <c r="F459" s="142"/>
      <c r="G459" s="142"/>
      <c r="H459" s="142"/>
      <c r="I459" s="142"/>
      <c r="J459" s="142"/>
    </row>
    <row r="461" spans="1:24" s="3" customFormat="1">
      <c r="A461" s="23" t="s">
        <v>105</v>
      </c>
      <c r="B461" s="26"/>
      <c r="C461" s="26"/>
      <c r="D461" s="26"/>
      <c r="E461" s="26"/>
      <c r="F461" s="30"/>
      <c r="G461" s="30"/>
      <c r="H461" s="28"/>
      <c r="I461" s="28"/>
      <c r="J461" s="26"/>
      <c r="K461" s="160"/>
      <c r="L461" s="160"/>
      <c r="M461" s="161"/>
      <c r="N461" s="160"/>
      <c r="O461" s="160"/>
      <c r="P461" s="160"/>
      <c r="Q461" s="26"/>
      <c r="R461" s="26"/>
      <c r="S461" s="26"/>
      <c r="T461" s="26"/>
      <c r="U461" s="26"/>
      <c r="V461" s="26"/>
      <c r="W461" s="26"/>
    </row>
    <row r="462" spans="1:24" ht="35.25" customHeight="1">
      <c r="A462" s="142" t="s">
        <v>106</v>
      </c>
      <c r="B462" s="142"/>
      <c r="C462" s="142"/>
      <c r="D462" s="142"/>
      <c r="E462" s="142"/>
      <c r="F462" s="142"/>
      <c r="G462" s="142"/>
      <c r="H462" s="142"/>
      <c r="I462" s="142"/>
      <c r="J462" s="142"/>
    </row>
    <row r="463" spans="1:24">
      <c r="A463" s="26"/>
    </row>
    <row r="464" spans="1:24" ht="135" customHeight="1">
      <c r="A464" s="142" t="s">
        <v>107</v>
      </c>
      <c r="B464" s="142"/>
      <c r="C464" s="142"/>
      <c r="D464" s="142"/>
      <c r="E464" s="142"/>
      <c r="F464" s="142"/>
      <c r="G464" s="142"/>
      <c r="H464" s="142"/>
      <c r="I464" s="142"/>
      <c r="J464" s="142"/>
    </row>
    <row r="465" spans="1:24">
      <c r="A465" s="26"/>
    </row>
    <row r="466" spans="1:24" ht="38.25" customHeight="1">
      <c r="A466" s="142" t="s">
        <v>108</v>
      </c>
      <c r="B466" s="142"/>
      <c r="C466" s="142"/>
      <c r="D466" s="142"/>
      <c r="E466" s="142"/>
      <c r="F466" s="142"/>
      <c r="G466" s="142"/>
      <c r="H466" s="142"/>
      <c r="I466" s="142"/>
      <c r="J466" s="142"/>
    </row>
    <row r="468" spans="1:24">
      <c r="A468" s="123"/>
      <c r="B468" s="123"/>
      <c r="C468" s="123"/>
      <c r="D468" s="123"/>
      <c r="E468" s="123"/>
      <c r="F468" s="123"/>
      <c r="G468" s="123"/>
      <c r="H468" s="123"/>
      <c r="I468" s="123"/>
      <c r="J468" s="123"/>
    </row>
    <row r="469" spans="1:24">
      <c r="A469" s="123"/>
      <c r="B469" s="123"/>
      <c r="C469" s="123"/>
      <c r="D469" s="123"/>
      <c r="E469" s="123"/>
      <c r="F469" s="123"/>
      <c r="G469" s="123"/>
      <c r="H469" s="123"/>
      <c r="I469" s="123"/>
      <c r="J469" s="123"/>
    </row>
    <row r="479" spans="1:24" s="18" customFormat="1" ht="146.1" customHeight="1">
      <c r="A479" s="10"/>
      <c r="B479" s="10"/>
      <c r="C479" s="10"/>
      <c r="D479" s="10"/>
      <c r="E479" s="10"/>
      <c r="F479" s="10"/>
      <c r="G479" s="10"/>
      <c r="H479" s="10"/>
      <c r="I479" s="10"/>
      <c r="J479" s="10"/>
      <c r="K479" s="130"/>
      <c r="L479" s="130"/>
      <c r="M479" s="148"/>
      <c r="N479" s="130"/>
      <c r="O479" s="130"/>
      <c r="P479" s="130"/>
      <c r="X479" s="1"/>
    </row>
    <row r="480" spans="1:24" s="18" customFormat="1" ht="15" customHeight="1">
      <c r="A480" s="10"/>
      <c r="B480" s="10"/>
      <c r="C480" s="10"/>
      <c r="D480" s="10"/>
      <c r="E480" s="10"/>
      <c r="F480" s="10"/>
      <c r="G480" s="10"/>
      <c r="H480" s="10"/>
      <c r="I480" s="10"/>
      <c r="J480" s="10"/>
      <c r="K480" s="130"/>
      <c r="L480" s="130"/>
      <c r="M480" s="148"/>
      <c r="N480" s="130"/>
      <c r="O480" s="130"/>
      <c r="P480" s="130"/>
      <c r="X480" s="1"/>
    </row>
    <row r="481" spans="1:24" s="18" customFormat="1" ht="55.5" customHeight="1">
      <c r="A481" s="10"/>
      <c r="B481" s="10"/>
      <c r="C481" s="10"/>
      <c r="D481" s="10"/>
      <c r="E481" s="10"/>
      <c r="F481" s="10"/>
      <c r="G481" s="10"/>
      <c r="H481" s="10"/>
      <c r="I481" s="10"/>
      <c r="J481" s="10"/>
      <c r="K481" s="130"/>
      <c r="L481" s="130"/>
      <c r="M481" s="148"/>
      <c r="N481" s="130"/>
      <c r="O481" s="130"/>
      <c r="P481" s="130"/>
      <c r="X481" s="1"/>
    </row>
    <row r="482" spans="1:24" s="18" customFormat="1">
      <c r="A482" s="11" t="str">
        <f>A2</f>
        <v>LITERACY 4 LIFE</v>
      </c>
      <c r="B482" s="10"/>
      <c r="C482" s="10"/>
      <c r="D482" s="10"/>
      <c r="E482" s="10"/>
      <c r="F482" s="10"/>
      <c r="G482" s="10"/>
      <c r="H482" s="10"/>
      <c r="I482" s="10"/>
      <c r="J482" s="10"/>
      <c r="K482" s="130"/>
      <c r="L482" s="130"/>
      <c r="M482" s="148"/>
      <c r="N482" s="130"/>
      <c r="O482" s="130"/>
      <c r="P482" s="130"/>
      <c r="X482" s="1"/>
    </row>
    <row r="483" spans="1:24" s="18" customFormat="1">
      <c r="A483" s="11" t="str">
        <f>A3</f>
        <v>STATEMENT OF AFFAIRS FOR THE PERIOD ENDED 31ST DECEMBER 2022</v>
      </c>
      <c r="B483" s="11"/>
      <c r="C483" s="11"/>
      <c r="D483" s="11"/>
      <c r="E483" s="11"/>
      <c r="F483" s="11"/>
      <c r="G483" s="11"/>
      <c r="H483" s="11"/>
      <c r="I483" s="11"/>
      <c r="J483" s="11"/>
      <c r="K483" s="130"/>
      <c r="L483" s="130"/>
      <c r="M483" s="148"/>
      <c r="N483" s="130"/>
      <c r="O483" s="130"/>
      <c r="P483" s="130"/>
      <c r="X483" s="1"/>
    </row>
    <row r="484" spans="1:24" s="18" customFormat="1" ht="9.75" customHeight="1">
      <c r="A484" s="11"/>
      <c r="B484" s="10"/>
      <c r="C484" s="10"/>
      <c r="D484" s="10"/>
      <c r="E484" s="10"/>
      <c r="F484" s="10"/>
      <c r="G484" s="10"/>
      <c r="H484" s="10"/>
      <c r="I484" s="10"/>
      <c r="J484" s="10"/>
      <c r="K484" s="130"/>
      <c r="L484" s="130"/>
      <c r="M484" s="148"/>
      <c r="N484" s="130"/>
      <c r="O484" s="130"/>
      <c r="P484" s="130"/>
      <c r="X484" s="1"/>
    </row>
    <row r="485" spans="1:24" s="18" customFormat="1" ht="9.75" customHeight="1">
      <c r="A485" s="11"/>
      <c r="B485" s="10"/>
      <c r="C485" s="10"/>
      <c r="D485" s="10"/>
      <c r="E485" s="10"/>
      <c r="F485" s="10"/>
      <c r="G485" s="10"/>
      <c r="H485" s="10"/>
      <c r="I485" s="10"/>
      <c r="J485" s="10"/>
      <c r="K485" s="130"/>
      <c r="L485" s="130"/>
      <c r="M485" s="148"/>
      <c r="N485" s="130"/>
      <c r="O485" s="130"/>
      <c r="P485" s="130"/>
      <c r="X485" s="1"/>
    </row>
    <row r="486" spans="1:24">
      <c r="A486" s="17" t="s">
        <v>69</v>
      </c>
    </row>
    <row r="487" spans="1:24" ht="9.75" customHeight="1">
      <c r="A487" s="17"/>
    </row>
    <row r="488" spans="1:24" ht="9.75" customHeight="1">
      <c r="A488" s="17"/>
    </row>
    <row r="489" spans="1:24">
      <c r="A489" s="50" t="s">
        <v>155</v>
      </c>
      <c r="J489" s="51">
        <v>2022</v>
      </c>
    </row>
    <row r="490" spans="1:24" s="5" customFormat="1">
      <c r="A490" s="52"/>
      <c r="B490" s="52"/>
      <c r="C490" s="52"/>
      <c r="D490" s="52"/>
      <c r="E490" s="52"/>
      <c r="F490" s="52"/>
      <c r="G490" s="52"/>
      <c r="H490" s="52"/>
      <c r="I490" s="52"/>
      <c r="J490" s="51" t="s">
        <v>0</v>
      </c>
      <c r="K490" s="162"/>
      <c r="L490" s="162"/>
      <c r="M490" s="163"/>
      <c r="N490" s="162"/>
      <c r="O490" s="162"/>
      <c r="P490" s="162"/>
      <c r="Q490" s="52"/>
      <c r="R490" s="52"/>
      <c r="S490" s="52"/>
      <c r="T490" s="52"/>
      <c r="U490" s="52"/>
      <c r="V490" s="52"/>
      <c r="W490" s="52"/>
    </row>
    <row r="491" spans="1:24" s="5" customFormat="1">
      <c r="A491" s="7" t="s">
        <v>156</v>
      </c>
      <c r="B491" s="52"/>
      <c r="C491" s="52"/>
      <c r="D491" s="52"/>
      <c r="E491" s="52"/>
      <c r="F491" s="52"/>
      <c r="G491" s="52"/>
      <c r="H491" s="52"/>
      <c r="I491" s="52"/>
      <c r="J491" s="54">
        <v>60000</v>
      </c>
      <c r="K491" s="162"/>
      <c r="L491" s="164"/>
      <c r="M491" s="165"/>
      <c r="N491" s="164"/>
      <c r="O491" s="164"/>
      <c r="P491" s="164"/>
      <c r="Q491" s="55"/>
      <c r="R491" s="55"/>
      <c r="S491" s="55"/>
      <c r="T491" s="55"/>
      <c r="U491" s="57"/>
      <c r="V491" s="55"/>
      <c r="W491" s="55"/>
      <c r="X491" s="4"/>
    </row>
    <row r="492" spans="1:24" s="5" customFormat="1">
      <c r="A492" s="7" t="s">
        <v>157</v>
      </c>
      <c r="B492" s="52"/>
      <c r="C492" s="52"/>
      <c r="D492" s="52"/>
      <c r="E492" s="52"/>
      <c r="F492" s="52"/>
      <c r="G492" s="52"/>
      <c r="H492" s="52"/>
      <c r="I492" s="52"/>
      <c r="J492" s="54">
        <f>5000*15</f>
        <v>75000</v>
      </c>
      <c r="K492" s="162"/>
      <c r="L492" s="162"/>
      <c r="M492" s="163"/>
      <c r="N492" s="162"/>
      <c r="O492" s="162"/>
      <c r="P492" s="162"/>
      <c r="Q492" s="52"/>
      <c r="R492" s="52"/>
      <c r="S492" s="52"/>
      <c r="T492" s="52"/>
      <c r="U492" s="52"/>
      <c r="V492" s="52"/>
      <c r="W492" s="52"/>
    </row>
    <row r="493" spans="1:24" s="5" customFormat="1">
      <c r="A493" s="7" t="s">
        <v>158</v>
      </c>
      <c r="B493" s="52"/>
      <c r="C493" s="52"/>
      <c r="D493" s="52"/>
      <c r="E493" s="52"/>
      <c r="F493" s="52"/>
      <c r="G493" s="52"/>
      <c r="H493" s="52"/>
      <c r="I493" s="52"/>
      <c r="J493" s="54">
        <f>23500-2071</f>
        <v>21429</v>
      </c>
      <c r="K493" s="162"/>
      <c r="L493" s="162"/>
      <c r="M493" s="163"/>
      <c r="N493" s="162"/>
      <c r="O493" s="162"/>
      <c r="P493" s="162"/>
      <c r="Q493" s="52"/>
      <c r="R493" s="52"/>
      <c r="S493" s="52"/>
      <c r="T493" s="52"/>
      <c r="U493" s="52"/>
      <c r="V493" s="52"/>
      <c r="W493" s="52"/>
    </row>
    <row r="494" spans="1:24" s="5" customFormat="1">
      <c r="A494" s="7" t="s">
        <v>159</v>
      </c>
      <c r="B494" s="52"/>
      <c r="C494" s="52"/>
      <c r="D494" s="52"/>
      <c r="E494" s="52"/>
      <c r="F494" s="52"/>
      <c r="G494" s="52"/>
      <c r="H494" s="52"/>
      <c r="I494" s="52"/>
      <c r="J494" s="54">
        <v>2000</v>
      </c>
      <c r="K494" s="162"/>
      <c r="L494" s="162"/>
      <c r="M494" s="163"/>
      <c r="N494" s="162"/>
      <c r="O494" s="162"/>
      <c r="P494" s="162"/>
      <c r="Q494" s="52"/>
      <c r="R494" s="52"/>
      <c r="S494" s="52"/>
      <c r="T494" s="52"/>
      <c r="U494" s="52"/>
      <c r="V494" s="52"/>
      <c r="W494" s="52"/>
    </row>
    <row r="495" spans="1:24" s="5" customFormat="1">
      <c r="A495" s="7" t="s">
        <v>160</v>
      </c>
      <c r="B495" s="52"/>
      <c r="C495" s="52"/>
      <c r="D495" s="52"/>
      <c r="E495" s="52"/>
      <c r="F495" s="52"/>
      <c r="G495" s="52"/>
      <c r="H495" s="52"/>
      <c r="I495" s="52"/>
      <c r="J495" s="54">
        <v>30000</v>
      </c>
      <c r="K495" s="162"/>
      <c r="L495" s="164"/>
      <c r="M495" s="165"/>
      <c r="N495" s="164"/>
      <c r="O495" s="164"/>
      <c r="P495" s="164"/>
      <c r="Q495" s="55"/>
      <c r="R495" s="55"/>
      <c r="S495" s="55"/>
      <c r="T495" s="55"/>
      <c r="U495" s="57"/>
      <c r="V495" s="55"/>
      <c r="W495" s="55"/>
      <c r="X495" s="4"/>
    </row>
    <row r="496" spans="1:24" s="5" customFormat="1">
      <c r="A496" s="7" t="s">
        <v>161</v>
      </c>
      <c r="B496" s="52"/>
      <c r="C496" s="52"/>
      <c r="D496" s="52"/>
      <c r="E496" s="52"/>
      <c r="F496" s="52"/>
      <c r="G496" s="52"/>
      <c r="H496" s="52"/>
      <c r="I496" s="52"/>
      <c r="J496" s="54">
        <v>3000</v>
      </c>
      <c r="K496" s="162"/>
      <c r="L496" s="164"/>
      <c r="M496" s="165"/>
      <c r="N496" s="164"/>
      <c r="O496" s="164"/>
      <c r="P496" s="164"/>
      <c r="Q496" s="55"/>
      <c r="R496" s="55"/>
      <c r="S496" s="55"/>
      <c r="T496" s="55"/>
      <c r="U496" s="57"/>
      <c r="V496" s="55"/>
      <c r="W496" s="55"/>
      <c r="X496" s="4"/>
    </row>
    <row r="497" spans="1:24" s="5" customFormat="1">
      <c r="A497" s="7"/>
      <c r="B497" s="52"/>
      <c r="C497" s="52"/>
      <c r="D497" s="52"/>
      <c r="E497" s="52"/>
      <c r="F497" s="52"/>
      <c r="G497" s="52"/>
      <c r="H497" s="52"/>
      <c r="I497" s="52"/>
      <c r="J497" s="54"/>
      <c r="K497" s="162"/>
      <c r="L497" s="164"/>
      <c r="M497" s="165"/>
      <c r="N497" s="164"/>
      <c r="O497" s="164"/>
      <c r="P497" s="164"/>
      <c r="Q497" s="55"/>
      <c r="R497" s="55"/>
      <c r="S497" s="55"/>
      <c r="T497" s="55"/>
      <c r="U497" s="57"/>
      <c r="V497" s="55"/>
      <c r="W497" s="55"/>
      <c r="X497" s="4"/>
    </row>
    <row r="498" spans="1:24" ht="19.5" thickBot="1">
      <c r="A498" s="17"/>
      <c r="J498" s="58">
        <f>SUM(J491:J497)</f>
        <v>191429</v>
      </c>
      <c r="K498" s="153"/>
    </row>
    <row r="499" spans="1:24" s="5" customFormat="1" ht="19.5" thickTop="1">
      <c r="A499" s="50" t="s">
        <v>109</v>
      </c>
      <c r="B499" s="52"/>
      <c r="C499" s="52"/>
      <c r="D499" s="52"/>
      <c r="E499" s="52"/>
      <c r="F499" s="52"/>
      <c r="G499" s="52"/>
      <c r="H499" s="52"/>
      <c r="I499" s="52"/>
      <c r="J499" s="52"/>
      <c r="K499" s="162"/>
      <c r="L499" s="162"/>
      <c r="M499" s="163"/>
      <c r="N499" s="162"/>
      <c r="O499" s="162"/>
      <c r="P499" s="162"/>
      <c r="Q499" s="52"/>
      <c r="R499" s="52"/>
      <c r="S499" s="52"/>
      <c r="T499" s="52"/>
      <c r="U499" s="52"/>
      <c r="V499" s="52"/>
      <c r="W499" s="52"/>
    </row>
    <row r="500" spans="1:24" s="5" customFormat="1">
      <c r="A500" s="60" t="s">
        <v>188</v>
      </c>
      <c r="B500" s="52"/>
      <c r="C500" s="52"/>
      <c r="D500" s="52"/>
      <c r="E500" s="52"/>
      <c r="F500" s="52"/>
      <c r="G500" s="52"/>
      <c r="H500" s="52"/>
      <c r="I500" s="52"/>
      <c r="J500" s="61">
        <v>1500</v>
      </c>
      <c r="K500" s="162"/>
      <c r="L500" s="162"/>
      <c r="M500" s="163"/>
      <c r="N500" s="162"/>
      <c r="O500" s="162"/>
      <c r="P500" s="162"/>
      <c r="Q500" s="52"/>
      <c r="R500" s="52"/>
      <c r="S500" s="52"/>
      <c r="T500" s="52"/>
      <c r="U500" s="52"/>
      <c r="V500" s="52"/>
      <c r="W500" s="52"/>
    </row>
    <row r="501" spans="1:24" s="5" customFormat="1">
      <c r="A501" s="60" t="s">
        <v>9</v>
      </c>
      <c r="B501" s="52"/>
      <c r="C501" s="52"/>
      <c r="D501" s="52"/>
      <c r="E501" s="52"/>
      <c r="F501" s="52"/>
      <c r="G501" s="52"/>
      <c r="H501" s="52"/>
      <c r="I501" s="52"/>
      <c r="J501" s="61">
        <v>0</v>
      </c>
      <c r="K501" s="162"/>
      <c r="L501" s="162"/>
      <c r="M501" s="163"/>
      <c r="N501" s="162"/>
      <c r="O501" s="162"/>
      <c r="P501" s="162"/>
      <c r="Q501" s="52"/>
      <c r="R501" s="52"/>
      <c r="S501" s="52"/>
      <c r="T501" s="52"/>
      <c r="U501" s="52"/>
      <c r="V501" s="52"/>
      <c r="W501" s="52"/>
    </row>
    <row r="502" spans="1:24" s="4" customFormat="1" ht="19.5" thickBot="1">
      <c r="A502" s="52"/>
      <c r="B502" s="52"/>
      <c r="C502" s="52"/>
      <c r="D502" s="52"/>
      <c r="E502" s="52"/>
      <c r="F502" s="52"/>
      <c r="G502" s="52"/>
      <c r="H502" s="52"/>
      <c r="I502" s="52"/>
      <c r="J502" s="62">
        <f>SUM(J500:J501)</f>
        <v>1500</v>
      </c>
      <c r="K502" s="162"/>
      <c r="L502" s="162"/>
      <c r="M502" s="163"/>
      <c r="N502" s="162"/>
      <c r="O502" s="162"/>
      <c r="P502" s="162"/>
      <c r="Q502" s="52"/>
      <c r="R502" s="52"/>
      <c r="S502" s="52"/>
      <c r="T502" s="52"/>
      <c r="U502" s="52"/>
      <c r="V502" s="52"/>
      <c r="W502" s="52"/>
    </row>
    <row r="503" spans="1:24" s="4" customFormat="1" ht="19.5" thickTop="1">
      <c r="A503" s="52"/>
      <c r="B503" s="52"/>
      <c r="C503" s="52"/>
      <c r="D503" s="52"/>
      <c r="E503" s="52"/>
      <c r="F503" s="52"/>
      <c r="G503" s="52"/>
      <c r="H503" s="52"/>
      <c r="I503" s="52"/>
      <c r="J503" s="118"/>
      <c r="K503" s="162"/>
      <c r="L503" s="162"/>
      <c r="M503" s="163"/>
      <c r="N503" s="162"/>
      <c r="O503" s="162"/>
      <c r="P503" s="162"/>
      <c r="Q503" s="52"/>
      <c r="R503" s="52"/>
      <c r="S503" s="52"/>
      <c r="T503" s="52"/>
      <c r="U503" s="52"/>
      <c r="V503" s="52"/>
      <c r="W503" s="52"/>
    </row>
    <row r="504" spans="1:24" s="120" customFormat="1" ht="23.25" customHeight="1">
      <c r="A504" s="61" t="s">
        <v>191</v>
      </c>
      <c r="B504" s="61"/>
      <c r="C504" s="61"/>
      <c r="D504" s="61"/>
      <c r="E504" s="61"/>
      <c r="F504" s="61"/>
      <c r="G504" s="61"/>
      <c r="H504" s="61"/>
      <c r="I504" s="61"/>
      <c r="J504" s="107">
        <f>J498+J502</f>
        <v>192929</v>
      </c>
      <c r="K504" s="166"/>
      <c r="L504" s="166"/>
      <c r="M504" s="167"/>
      <c r="N504" s="166"/>
      <c r="O504" s="166"/>
      <c r="P504" s="166"/>
      <c r="Q504" s="61"/>
      <c r="R504" s="61"/>
      <c r="S504" s="61"/>
      <c r="T504" s="61"/>
      <c r="U504" s="61"/>
      <c r="V504" s="61"/>
      <c r="W504" s="61"/>
    </row>
    <row r="505" spans="1:24" s="4" customFormat="1" ht="21" customHeight="1">
      <c r="A505" s="52"/>
      <c r="B505" s="52"/>
      <c r="C505" s="52"/>
      <c r="D505" s="52"/>
      <c r="E505" s="52"/>
      <c r="F505" s="52"/>
      <c r="G505" s="52"/>
      <c r="H505" s="52"/>
      <c r="I505" s="52"/>
      <c r="J505" s="52"/>
      <c r="K505" s="162"/>
      <c r="L505" s="162"/>
      <c r="M505" s="163"/>
      <c r="N505" s="162"/>
      <c r="O505" s="162"/>
      <c r="P505" s="162"/>
      <c r="Q505" s="52"/>
      <c r="R505" s="52"/>
      <c r="S505" s="52"/>
      <c r="T505" s="52"/>
      <c r="U505" s="52"/>
      <c r="V505" s="52"/>
      <c r="W505" s="52"/>
    </row>
    <row r="506" spans="1:24" s="4" customFormat="1">
      <c r="A506" s="50" t="s">
        <v>110</v>
      </c>
      <c r="B506" s="52"/>
      <c r="C506" s="52"/>
      <c r="D506" s="52"/>
      <c r="E506" s="52"/>
      <c r="F506" s="52"/>
      <c r="G506" s="52"/>
      <c r="H506" s="52"/>
      <c r="I506" s="52"/>
      <c r="J506" s="105"/>
      <c r="K506" s="162"/>
      <c r="L506" s="162"/>
      <c r="M506" s="163"/>
      <c r="N506" s="162"/>
      <c r="O506" s="162"/>
      <c r="P506" s="162"/>
      <c r="Q506" s="52"/>
      <c r="R506" s="52"/>
      <c r="S506" s="52"/>
      <c r="T506" s="52"/>
      <c r="U506" s="52"/>
      <c r="V506" s="52"/>
      <c r="W506" s="52"/>
    </row>
    <row r="507" spans="1:24" s="5" customFormat="1">
      <c r="A507" s="7" t="s">
        <v>168</v>
      </c>
      <c r="B507" s="52"/>
      <c r="C507" s="52"/>
      <c r="D507" s="52"/>
      <c r="E507" s="52"/>
      <c r="F507" s="52"/>
      <c r="G507" s="52"/>
      <c r="H507" s="52"/>
      <c r="I507" s="52"/>
      <c r="J507" s="116">
        <v>3800</v>
      </c>
      <c r="K507" s="162"/>
      <c r="L507" s="162"/>
      <c r="M507" s="163"/>
      <c r="N507" s="162"/>
      <c r="O507" s="162"/>
      <c r="P507" s="162"/>
      <c r="Q507" s="52"/>
      <c r="R507" s="52"/>
      <c r="S507" s="52"/>
      <c r="T507" s="52"/>
      <c r="U507" s="52"/>
      <c r="V507" s="52"/>
      <c r="W507" s="52"/>
    </row>
    <row r="508" spans="1:24" s="5" customFormat="1">
      <c r="A508" s="7" t="s">
        <v>169</v>
      </c>
      <c r="B508" s="52"/>
      <c r="C508" s="52"/>
      <c r="D508" s="52"/>
      <c r="E508" s="52"/>
      <c r="F508" s="52"/>
      <c r="G508" s="52"/>
      <c r="H508" s="52"/>
      <c r="I508" s="52"/>
      <c r="J508" s="116">
        <v>4780</v>
      </c>
      <c r="K508" s="162"/>
      <c r="L508" s="162"/>
      <c r="M508" s="163"/>
      <c r="N508" s="162"/>
      <c r="O508" s="162"/>
      <c r="P508" s="162"/>
      <c r="Q508" s="52"/>
      <c r="R508" s="52"/>
      <c r="S508" s="52"/>
      <c r="T508" s="52"/>
      <c r="U508" s="52"/>
      <c r="V508" s="52"/>
      <c r="W508" s="52"/>
    </row>
    <row r="509" spans="1:24" s="5" customFormat="1">
      <c r="A509" s="7" t="s">
        <v>173</v>
      </c>
      <c r="B509" s="52"/>
      <c r="C509" s="52"/>
      <c r="D509" s="52"/>
      <c r="E509" s="52"/>
      <c r="F509" s="52"/>
      <c r="G509" s="52"/>
      <c r="H509" s="52"/>
      <c r="I509" s="52"/>
      <c r="J509" s="116">
        <v>5400</v>
      </c>
      <c r="K509" s="162"/>
      <c r="L509" s="162"/>
      <c r="M509" s="163"/>
      <c r="N509" s="162"/>
      <c r="O509" s="162"/>
      <c r="P509" s="162"/>
      <c r="Q509" s="52"/>
      <c r="R509" s="52"/>
      <c r="S509" s="52"/>
      <c r="T509" s="52"/>
      <c r="U509" s="52"/>
      <c r="V509" s="52"/>
      <c r="W509" s="52"/>
    </row>
    <row r="510" spans="1:24" s="5" customFormat="1">
      <c r="A510" s="7" t="s">
        <v>171</v>
      </c>
      <c r="B510" s="52"/>
      <c r="C510" s="52"/>
      <c r="D510" s="52"/>
      <c r="E510" s="52"/>
      <c r="F510" s="52"/>
      <c r="G510" s="52"/>
      <c r="H510" s="52"/>
      <c r="I510" s="52"/>
      <c r="J510" s="116">
        <v>8900</v>
      </c>
      <c r="K510" s="162"/>
      <c r="L510" s="162"/>
      <c r="M510" s="163"/>
      <c r="N510" s="162"/>
      <c r="O510" s="162"/>
      <c r="P510" s="162"/>
      <c r="Q510" s="52"/>
      <c r="R510" s="52"/>
      <c r="S510" s="52"/>
      <c r="T510" s="52"/>
      <c r="U510" s="52"/>
      <c r="V510" s="52"/>
      <c r="W510" s="52"/>
    </row>
    <row r="511" spans="1:24" s="5" customFormat="1">
      <c r="A511" s="7" t="s">
        <v>174</v>
      </c>
      <c r="B511" s="52"/>
      <c r="C511" s="52"/>
      <c r="D511" s="52"/>
      <c r="E511" s="52"/>
      <c r="F511" s="52"/>
      <c r="G511" s="52"/>
      <c r="H511" s="52"/>
      <c r="I511" s="52"/>
      <c r="J511" s="116">
        <v>34000</v>
      </c>
      <c r="K511" s="162"/>
      <c r="L511" s="162"/>
      <c r="M511" s="163"/>
      <c r="N511" s="162"/>
      <c r="O511" s="162"/>
      <c r="P511" s="162"/>
      <c r="Q511" s="52"/>
      <c r="R511" s="52"/>
      <c r="S511" s="52"/>
      <c r="T511" s="52"/>
      <c r="U511" s="52"/>
      <c r="V511" s="52"/>
      <c r="W511" s="52"/>
    </row>
    <row r="512" spans="1:24" s="5" customFormat="1">
      <c r="A512" s="7" t="s">
        <v>172</v>
      </c>
      <c r="B512" s="52"/>
      <c r="C512" s="52"/>
      <c r="D512" s="52"/>
      <c r="E512" s="52"/>
      <c r="F512" s="52"/>
      <c r="G512" s="52"/>
      <c r="H512" s="52"/>
      <c r="I512" s="52"/>
      <c r="J512" s="116">
        <v>5600</v>
      </c>
      <c r="K512" s="162"/>
      <c r="L512" s="162"/>
      <c r="M512" s="163"/>
      <c r="N512" s="162"/>
      <c r="O512" s="162"/>
      <c r="P512" s="162"/>
      <c r="Q512" s="52"/>
      <c r="R512" s="52"/>
      <c r="S512" s="52"/>
      <c r="T512" s="52"/>
      <c r="U512" s="52"/>
      <c r="V512" s="52"/>
      <c r="W512" s="52"/>
    </row>
    <row r="513" spans="1:23" s="5" customFormat="1">
      <c r="A513" s="7" t="s">
        <v>170</v>
      </c>
      <c r="B513" s="52"/>
      <c r="C513" s="52"/>
      <c r="D513" s="52"/>
      <c r="E513" s="52"/>
      <c r="F513" s="52"/>
      <c r="G513" s="52"/>
      <c r="H513" s="52"/>
      <c r="I513" s="52"/>
      <c r="J513" s="116">
        <v>6700</v>
      </c>
      <c r="K513" s="162"/>
      <c r="L513" s="162"/>
      <c r="M513" s="163"/>
      <c r="N513" s="162"/>
      <c r="O513" s="162"/>
      <c r="P513" s="162"/>
      <c r="Q513" s="52"/>
      <c r="R513" s="52"/>
      <c r="S513" s="52"/>
      <c r="T513" s="52"/>
      <c r="U513" s="52"/>
      <c r="V513" s="52"/>
      <c r="W513" s="52"/>
    </row>
    <row r="514" spans="1:23" s="4" customFormat="1">
      <c r="A514" s="7" t="s">
        <v>175</v>
      </c>
      <c r="B514" s="52"/>
      <c r="C514" s="52"/>
      <c r="D514" s="52"/>
      <c r="E514" s="52"/>
      <c r="F514" s="52"/>
      <c r="G514" s="52"/>
      <c r="H514" s="52"/>
      <c r="I514" s="52"/>
      <c r="J514" s="117">
        <v>4300</v>
      </c>
      <c r="K514" s="162"/>
      <c r="L514" s="162"/>
      <c r="M514" s="163"/>
      <c r="N514" s="162"/>
      <c r="O514" s="162"/>
      <c r="P514" s="162"/>
      <c r="Q514" s="52"/>
      <c r="R514" s="52"/>
      <c r="S514" s="52"/>
      <c r="T514" s="52"/>
      <c r="U514" s="52"/>
      <c r="V514" s="52"/>
      <c r="W514" s="52"/>
    </row>
    <row r="515" spans="1:23" s="5" customFormat="1" ht="19.5" thickBot="1">
      <c r="A515" s="26"/>
      <c r="B515" s="52"/>
      <c r="C515" s="52"/>
      <c r="D515" s="52"/>
      <c r="E515" s="52"/>
      <c r="F515" s="52"/>
      <c r="G515" s="52"/>
      <c r="H515" s="52"/>
      <c r="I515" s="52"/>
      <c r="J515" s="110">
        <f>SUM(J507:J514)</f>
        <v>73480</v>
      </c>
      <c r="K515" s="162"/>
      <c r="L515" s="162"/>
      <c r="M515" s="163"/>
      <c r="N515" s="162"/>
      <c r="O515" s="162"/>
      <c r="P515" s="162"/>
      <c r="Q515" s="52"/>
      <c r="R515" s="52"/>
      <c r="S515" s="52"/>
      <c r="T515" s="52"/>
      <c r="U515" s="52"/>
      <c r="V515" s="52"/>
      <c r="W515" s="52"/>
    </row>
    <row r="518" spans="1:23">
      <c r="A518" s="11" t="s">
        <v>111</v>
      </c>
      <c r="J518" s="125"/>
    </row>
    <row r="519" spans="1:23" s="6" customFormat="1">
      <c r="A519" s="7" t="s">
        <v>187</v>
      </c>
      <c r="B519" s="60"/>
      <c r="C519" s="63"/>
      <c r="D519" s="64"/>
      <c r="E519" s="64"/>
      <c r="F519" s="63"/>
      <c r="G519" s="63"/>
      <c r="H519" s="63"/>
      <c r="I519" s="63"/>
      <c r="J519" s="65">
        <v>32000</v>
      </c>
      <c r="K519" s="168"/>
      <c r="L519" s="168"/>
      <c r="M519" s="169"/>
      <c r="N519" s="168"/>
      <c r="O519" s="168"/>
      <c r="P519" s="168"/>
      <c r="Q519" s="66"/>
      <c r="R519" s="66"/>
      <c r="S519" s="66"/>
      <c r="T519" s="66"/>
      <c r="U519" s="66"/>
      <c r="V519" s="66"/>
      <c r="W519" s="66"/>
    </row>
    <row r="520" spans="1:23" s="6" customFormat="1">
      <c r="A520" s="7" t="s">
        <v>176</v>
      </c>
      <c r="B520" s="60"/>
      <c r="C520" s="63"/>
      <c r="D520" s="64"/>
      <c r="E520" s="64"/>
      <c r="F520" s="63"/>
      <c r="G520" s="63"/>
      <c r="H520" s="63"/>
      <c r="I520" s="63"/>
      <c r="J520" s="65">
        <v>6000</v>
      </c>
      <c r="K520" s="168"/>
      <c r="L520" s="168"/>
      <c r="M520" s="169"/>
      <c r="N520" s="168"/>
      <c r="O520" s="168"/>
      <c r="P520" s="168"/>
      <c r="Q520" s="66"/>
      <c r="R520" s="66"/>
      <c r="S520" s="66"/>
      <c r="T520" s="66"/>
      <c r="U520" s="66"/>
      <c r="V520" s="66"/>
      <c r="W520" s="66"/>
    </row>
    <row r="521" spans="1:23" s="6" customFormat="1">
      <c r="A521" s="7" t="s">
        <v>112</v>
      </c>
      <c r="B521" s="60"/>
      <c r="C521" s="63"/>
      <c r="D521" s="64"/>
      <c r="E521" s="64"/>
      <c r="F521" s="63"/>
      <c r="G521" s="63"/>
      <c r="H521" s="63"/>
      <c r="I521" s="63"/>
      <c r="J521" s="65">
        <f>3390+7170</f>
        <v>10560</v>
      </c>
      <c r="K521" s="168"/>
      <c r="L521" s="168"/>
      <c r="M521" s="169"/>
      <c r="N521" s="168"/>
      <c r="O521" s="168"/>
      <c r="P521" s="168"/>
      <c r="Q521" s="66"/>
      <c r="R521" s="66"/>
      <c r="S521" s="66"/>
      <c r="T521" s="66"/>
      <c r="U521" s="66"/>
      <c r="V521" s="66"/>
      <c r="W521" s="66"/>
    </row>
    <row r="522" spans="1:23" s="6" customFormat="1">
      <c r="A522" s="7" t="s">
        <v>11</v>
      </c>
      <c r="B522" s="60"/>
      <c r="C522" s="63"/>
      <c r="D522" s="64"/>
      <c r="E522" s="64"/>
      <c r="F522" s="63"/>
      <c r="G522" s="63"/>
      <c r="H522" s="63"/>
      <c r="I522" s="63"/>
      <c r="J522" s="65">
        <v>5450</v>
      </c>
      <c r="K522" s="168"/>
      <c r="L522" s="168"/>
      <c r="M522" s="169"/>
      <c r="N522" s="168"/>
      <c r="O522" s="168"/>
      <c r="P522" s="168"/>
      <c r="Q522" s="66"/>
      <c r="R522" s="66"/>
      <c r="S522" s="66"/>
      <c r="T522" s="66"/>
      <c r="U522" s="66"/>
      <c r="V522" s="66"/>
      <c r="W522" s="66"/>
    </row>
    <row r="523" spans="1:23" s="6" customFormat="1">
      <c r="A523" s="7" t="s">
        <v>12</v>
      </c>
      <c r="B523" s="60"/>
      <c r="C523" s="63"/>
      <c r="D523" s="64"/>
      <c r="E523" s="64"/>
      <c r="F523" s="63"/>
      <c r="G523" s="63"/>
      <c r="H523" s="63"/>
      <c r="I523" s="63"/>
      <c r="J523" s="65">
        <f>1380+1200+225</f>
        <v>2805</v>
      </c>
      <c r="K523" s="168"/>
      <c r="L523" s="168"/>
      <c r="M523" s="169"/>
      <c r="N523" s="168"/>
      <c r="O523" s="168"/>
      <c r="P523" s="168"/>
      <c r="Q523" s="66"/>
      <c r="R523" s="66"/>
      <c r="S523" s="66"/>
      <c r="T523" s="66"/>
      <c r="U523" s="66"/>
      <c r="V523" s="66"/>
      <c r="W523" s="66"/>
    </row>
    <row r="524" spans="1:23" s="6" customFormat="1">
      <c r="A524" s="7" t="s">
        <v>13</v>
      </c>
      <c r="B524" s="60"/>
      <c r="C524" s="63"/>
      <c r="D524" s="64"/>
      <c r="E524" s="64"/>
      <c r="F524" s="63"/>
      <c r="G524" s="63"/>
      <c r="H524" s="63"/>
      <c r="I524" s="63"/>
      <c r="J524" s="65">
        <f>3400</f>
        <v>3400</v>
      </c>
      <c r="K524" s="168"/>
      <c r="L524" s="168"/>
      <c r="M524" s="169"/>
      <c r="N524" s="168"/>
      <c r="O524" s="168"/>
      <c r="P524" s="168"/>
      <c r="Q524" s="66"/>
      <c r="R524" s="66"/>
      <c r="S524" s="66"/>
      <c r="T524" s="66"/>
      <c r="U524" s="66"/>
      <c r="V524" s="66"/>
      <c r="W524" s="66"/>
    </row>
    <row r="525" spans="1:23" s="6" customFormat="1">
      <c r="A525" s="7" t="s">
        <v>14</v>
      </c>
      <c r="B525" s="60"/>
      <c r="C525" s="63"/>
      <c r="D525" s="64"/>
      <c r="E525" s="64"/>
      <c r="F525" s="63"/>
      <c r="G525" s="63"/>
      <c r="H525" s="63"/>
      <c r="I525" s="63"/>
      <c r="J525" s="65">
        <v>11670</v>
      </c>
      <c r="K525" s="168"/>
      <c r="L525" s="168"/>
      <c r="M525" s="169"/>
      <c r="N525" s="168"/>
      <c r="O525" s="168"/>
      <c r="P525" s="168"/>
      <c r="Q525" s="66"/>
      <c r="R525" s="66"/>
      <c r="S525" s="66"/>
      <c r="T525" s="66"/>
      <c r="U525" s="66"/>
      <c r="V525" s="66"/>
      <c r="W525" s="66"/>
    </row>
    <row r="526" spans="1:23" s="6" customFormat="1">
      <c r="A526" s="7" t="s">
        <v>15</v>
      </c>
      <c r="B526" s="60"/>
      <c r="C526" s="63"/>
      <c r="D526" s="64"/>
      <c r="E526" s="64"/>
      <c r="F526" s="63"/>
      <c r="G526" s="63"/>
      <c r="H526" s="63"/>
      <c r="I526" s="63"/>
      <c r="J526" s="65">
        <f>1700+9600+500</f>
        <v>11800</v>
      </c>
      <c r="K526" s="168"/>
      <c r="L526" s="168"/>
      <c r="M526" s="169"/>
      <c r="N526" s="168"/>
      <c r="O526" s="168"/>
      <c r="P526" s="168"/>
      <c r="Q526" s="66"/>
      <c r="R526" s="66"/>
      <c r="S526" s="66"/>
      <c r="T526" s="66"/>
      <c r="U526" s="66"/>
      <c r="V526" s="66"/>
      <c r="W526" s="66"/>
    </row>
    <row r="527" spans="1:23" s="168" customFormat="1">
      <c r="A527" s="181" t="s">
        <v>16</v>
      </c>
      <c r="B527" s="178"/>
      <c r="C527" s="182"/>
      <c r="D527" s="183"/>
      <c r="E527" s="183"/>
      <c r="F527" s="182"/>
      <c r="G527" s="182"/>
      <c r="H527" s="182"/>
      <c r="I527" s="182"/>
      <c r="J527" s="184">
        <v>9500</v>
      </c>
      <c r="M527" s="169"/>
    </row>
    <row r="528" spans="1:23" s="168" customFormat="1">
      <c r="A528" s="181" t="s">
        <v>177</v>
      </c>
      <c r="B528" s="178"/>
      <c r="C528" s="182"/>
      <c r="D528" s="183"/>
      <c r="E528" s="183"/>
      <c r="F528" s="182"/>
      <c r="G528" s="182"/>
      <c r="H528" s="182"/>
      <c r="I528" s="182"/>
      <c r="J528" s="184">
        <v>640</v>
      </c>
      <c r="M528" s="169"/>
    </row>
    <row r="529" spans="1:24" s="168" customFormat="1">
      <c r="A529" s="181" t="s">
        <v>186</v>
      </c>
      <c r="B529" s="178"/>
      <c r="C529" s="182"/>
      <c r="D529" s="183"/>
      <c r="E529" s="183"/>
      <c r="F529" s="182"/>
      <c r="G529" s="182"/>
      <c r="H529" s="182"/>
      <c r="I529" s="182"/>
      <c r="J529" s="184">
        <f>950+3633.09</f>
        <v>4583.09</v>
      </c>
      <c r="M529" s="169"/>
    </row>
    <row r="530" spans="1:24" s="168" customFormat="1">
      <c r="A530" s="181" t="s">
        <v>17</v>
      </c>
      <c r="B530" s="178"/>
      <c r="C530" s="182"/>
      <c r="D530" s="183"/>
      <c r="E530" s="183"/>
      <c r="F530" s="182"/>
      <c r="G530" s="182"/>
      <c r="H530" s="182"/>
      <c r="I530" s="182"/>
      <c r="J530" s="184">
        <f>7235</f>
        <v>7235</v>
      </c>
      <c r="M530" s="169"/>
    </row>
    <row r="531" spans="1:24" s="168" customFormat="1">
      <c r="A531" s="181" t="s">
        <v>185</v>
      </c>
      <c r="B531" s="178"/>
      <c r="C531" s="182"/>
      <c r="D531" s="183"/>
      <c r="E531" s="183"/>
      <c r="F531" s="182"/>
      <c r="G531" s="182"/>
      <c r="H531" s="182"/>
      <c r="I531" s="182"/>
      <c r="J531" s="184">
        <f>75+398+53.96</f>
        <v>526.96</v>
      </c>
      <c r="M531" s="169"/>
    </row>
    <row r="532" spans="1:24" s="168" customFormat="1">
      <c r="A532" s="181" t="s">
        <v>18</v>
      </c>
      <c r="B532" s="178"/>
      <c r="C532" s="182"/>
      <c r="D532" s="183"/>
      <c r="E532" s="183"/>
      <c r="F532" s="182"/>
      <c r="G532" s="182"/>
      <c r="H532" s="182"/>
      <c r="I532" s="182"/>
      <c r="J532" s="184">
        <v>720</v>
      </c>
      <c r="M532" s="169"/>
    </row>
    <row r="533" spans="1:24" s="168" customFormat="1">
      <c r="A533" s="181" t="s">
        <v>162</v>
      </c>
      <c r="B533" s="178"/>
      <c r="C533" s="182"/>
      <c r="D533" s="183"/>
      <c r="E533" s="183"/>
      <c r="F533" s="182"/>
      <c r="G533" s="182"/>
      <c r="H533" s="182"/>
      <c r="I533" s="182"/>
      <c r="J533" s="184">
        <f>43</f>
        <v>43</v>
      </c>
      <c r="M533" s="169"/>
    </row>
    <row r="534" spans="1:24" s="168" customFormat="1">
      <c r="A534" s="181" t="s">
        <v>10</v>
      </c>
      <c r="B534" s="178"/>
      <c r="C534" s="182"/>
      <c r="D534" s="183"/>
      <c r="E534" s="183"/>
      <c r="F534" s="182"/>
      <c r="G534" s="182"/>
      <c r="H534" s="182"/>
      <c r="I534" s="182"/>
      <c r="J534" s="184">
        <v>447.25</v>
      </c>
      <c r="M534" s="169"/>
    </row>
    <row r="535" spans="1:24" s="130" customFormat="1" ht="23.25" customHeight="1" thickBot="1">
      <c r="A535" s="185"/>
      <c r="B535" s="185"/>
      <c r="C535" s="185"/>
      <c r="D535" s="185"/>
      <c r="E535" s="185"/>
      <c r="F535" s="185"/>
      <c r="G535" s="185"/>
      <c r="H535" s="185"/>
      <c r="I535" s="185"/>
      <c r="J535" s="186">
        <f>SUM(J519:J534)</f>
        <v>107380.3</v>
      </c>
      <c r="K535" s="155"/>
      <c r="M535" s="148"/>
    </row>
    <row r="536" spans="1:24" s="18" customFormat="1" ht="47.25" customHeight="1" thickTop="1">
      <c r="A536" s="10"/>
      <c r="B536" s="10"/>
      <c r="C536" s="10"/>
      <c r="D536" s="10"/>
      <c r="E536" s="10"/>
      <c r="F536" s="10"/>
      <c r="G536" s="10"/>
      <c r="H536" s="10"/>
      <c r="I536" s="10"/>
      <c r="J536" s="69"/>
      <c r="K536" s="155"/>
      <c r="L536" s="153"/>
      <c r="M536" s="148"/>
      <c r="N536" s="130"/>
      <c r="O536" s="130"/>
      <c r="P536" s="130"/>
      <c r="X536" s="1"/>
    </row>
    <row r="537" spans="1:24" s="18" customFormat="1" ht="46.5" customHeight="1">
      <c r="A537" s="10"/>
      <c r="B537" s="10"/>
      <c r="C537" s="10"/>
      <c r="D537" s="10"/>
      <c r="E537" s="10"/>
      <c r="F537" s="10"/>
      <c r="G537" s="10"/>
      <c r="H537" s="10"/>
      <c r="I537" s="10"/>
      <c r="J537" s="69"/>
      <c r="K537" s="130"/>
      <c r="L537" s="130"/>
      <c r="M537" s="148"/>
      <c r="N537" s="130"/>
      <c r="O537" s="130"/>
      <c r="P537" s="130"/>
      <c r="X537" s="1"/>
    </row>
    <row r="538" spans="1:24" s="18" customFormat="1" hidden="1">
      <c r="A538" s="10"/>
      <c r="B538" s="10"/>
      <c r="C538" s="10"/>
      <c r="D538" s="10"/>
      <c r="E538" s="10"/>
      <c r="F538" s="10"/>
      <c r="G538" s="10"/>
      <c r="H538" s="10"/>
      <c r="I538" s="10"/>
      <c r="J538" s="69"/>
      <c r="K538" s="130"/>
      <c r="L538" s="130"/>
      <c r="M538" s="148"/>
      <c r="N538" s="130"/>
      <c r="O538" s="130"/>
      <c r="P538" s="130"/>
      <c r="X538" s="1"/>
    </row>
    <row r="539" spans="1:24" s="18" customFormat="1" hidden="1">
      <c r="A539" s="10"/>
      <c r="B539" s="10"/>
      <c r="C539" s="10"/>
      <c r="D539" s="10"/>
      <c r="E539" s="10"/>
      <c r="F539" s="10"/>
      <c r="G539" s="10"/>
      <c r="H539" s="10"/>
      <c r="I539" s="10"/>
      <c r="J539" s="69"/>
      <c r="K539" s="130"/>
      <c r="L539" s="155"/>
      <c r="M539" s="170"/>
      <c r="N539" s="130"/>
      <c r="O539" s="130"/>
      <c r="P539" s="130"/>
      <c r="X539" s="1"/>
    </row>
    <row r="540" spans="1:24" s="18" customFormat="1" hidden="1">
      <c r="A540" s="10"/>
      <c r="B540" s="10"/>
      <c r="C540" s="10"/>
      <c r="D540" s="10"/>
      <c r="E540" s="10"/>
      <c r="F540" s="10"/>
      <c r="G540" s="10"/>
      <c r="H540" s="10"/>
      <c r="I540" s="10"/>
      <c r="J540" s="69"/>
      <c r="K540" s="130"/>
      <c r="L540" s="130"/>
      <c r="M540" s="170"/>
      <c r="N540" s="130"/>
      <c r="O540" s="130"/>
      <c r="P540" s="130"/>
      <c r="X540" s="1"/>
    </row>
    <row r="541" spans="1:24" s="18" customFormat="1" hidden="1">
      <c r="A541" s="10"/>
      <c r="B541" s="10"/>
      <c r="C541" s="10"/>
      <c r="D541" s="10"/>
      <c r="E541" s="10"/>
      <c r="F541" s="10"/>
      <c r="G541" s="10"/>
      <c r="H541" s="10"/>
      <c r="I541" s="10"/>
      <c r="J541" s="69"/>
      <c r="K541" s="130"/>
      <c r="L541" s="130"/>
      <c r="M541" s="170"/>
      <c r="N541" s="130"/>
      <c r="O541" s="130"/>
      <c r="P541" s="130"/>
      <c r="X541" s="1"/>
    </row>
    <row r="542" spans="1:24" s="18" customFormat="1" ht="33" customHeight="1">
      <c r="A542" s="10"/>
      <c r="B542" s="10"/>
      <c r="C542" s="10"/>
      <c r="D542" s="10"/>
      <c r="E542" s="10"/>
      <c r="F542" s="10"/>
      <c r="G542" s="10"/>
      <c r="H542" s="10"/>
      <c r="I542" s="10"/>
      <c r="J542" s="69"/>
      <c r="K542" s="130"/>
      <c r="L542" s="171"/>
      <c r="M542" s="170"/>
      <c r="N542" s="130"/>
      <c r="O542" s="130"/>
      <c r="P542" s="130"/>
      <c r="X542" s="1"/>
    </row>
    <row r="543" spans="1:24" s="18" customFormat="1" ht="33" customHeight="1">
      <c r="A543" s="10"/>
      <c r="B543" s="10"/>
      <c r="C543" s="10"/>
      <c r="D543" s="10"/>
      <c r="E543" s="10"/>
      <c r="F543" s="10"/>
      <c r="G543" s="10"/>
      <c r="H543" s="10"/>
      <c r="I543" s="10"/>
      <c r="J543" s="69"/>
      <c r="K543" s="130"/>
      <c r="L543" s="171"/>
      <c r="M543" s="170"/>
      <c r="N543" s="130"/>
      <c r="O543" s="130"/>
      <c r="P543" s="130"/>
      <c r="X543" s="1"/>
    </row>
    <row r="544" spans="1:24" s="18" customFormat="1" ht="33" customHeight="1">
      <c r="A544" s="10"/>
      <c r="B544" s="10"/>
      <c r="C544" s="10"/>
      <c r="D544" s="10"/>
      <c r="E544" s="10"/>
      <c r="F544" s="10"/>
      <c r="G544" s="10"/>
      <c r="H544" s="10"/>
      <c r="I544" s="10"/>
      <c r="J544" s="69"/>
      <c r="K544" s="130"/>
      <c r="L544" s="171"/>
      <c r="M544" s="170"/>
      <c r="N544" s="130"/>
      <c r="O544" s="130"/>
      <c r="P544" s="130"/>
      <c r="X544" s="1"/>
    </row>
    <row r="545" spans="1:24" s="18" customFormat="1" ht="33" customHeight="1">
      <c r="A545" s="10"/>
      <c r="B545" s="10"/>
      <c r="C545" s="10"/>
      <c r="D545" s="10"/>
      <c r="E545" s="10"/>
      <c r="F545" s="10"/>
      <c r="G545" s="10"/>
      <c r="H545" s="10"/>
      <c r="I545" s="10"/>
      <c r="J545" s="69"/>
      <c r="K545" s="130"/>
      <c r="L545" s="171"/>
      <c r="M545" s="170"/>
      <c r="N545" s="130"/>
      <c r="O545" s="130"/>
      <c r="P545" s="130"/>
      <c r="X545" s="1"/>
    </row>
    <row r="546" spans="1:24" s="18" customFormat="1" ht="21.75" customHeight="1">
      <c r="A546" s="10"/>
      <c r="B546" s="10"/>
      <c r="C546" s="10"/>
      <c r="D546" s="10"/>
      <c r="E546" s="10"/>
      <c r="F546" s="10"/>
      <c r="G546" s="10"/>
      <c r="H546" s="10"/>
      <c r="I546" s="10"/>
      <c r="J546" s="69"/>
      <c r="K546" s="130"/>
      <c r="L546" s="130"/>
      <c r="M546" s="148"/>
      <c r="N546" s="130"/>
      <c r="O546" s="130"/>
      <c r="P546" s="130"/>
      <c r="X546" s="1"/>
    </row>
    <row r="547" spans="1:24" s="18" customFormat="1">
      <c r="A547" s="11" t="str">
        <f>A2</f>
        <v>LITERACY 4 LIFE</v>
      </c>
      <c r="B547" s="10"/>
      <c r="C547" s="10"/>
      <c r="D547" s="10"/>
      <c r="E547" s="10"/>
      <c r="F547" s="10"/>
      <c r="G547" s="10"/>
      <c r="H547" s="10"/>
      <c r="I547" s="10"/>
      <c r="J547" s="10"/>
      <c r="K547" s="130"/>
      <c r="L547" s="130"/>
      <c r="M547" s="148"/>
      <c r="N547" s="130"/>
      <c r="O547" s="130"/>
      <c r="P547" s="130"/>
      <c r="X547" s="1"/>
    </row>
    <row r="548" spans="1:24" s="18" customFormat="1">
      <c r="A548" s="11" t="str">
        <f>A3</f>
        <v>STATEMENT OF AFFAIRS FOR THE PERIOD ENDED 31ST DECEMBER 2022</v>
      </c>
      <c r="B548" s="10"/>
      <c r="C548" s="10"/>
      <c r="D548" s="10"/>
      <c r="E548" s="10"/>
      <c r="F548" s="10"/>
      <c r="G548" s="10"/>
      <c r="H548" s="10"/>
      <c r="I548" s="10"/>
      <c r="J548" s="10"/>
      <c r="K548" s="130"/>
      <c r="L548" s="171"/>
      <c r="M548" s="148"/>
      <c r="N548" s="130"/>
      <c r="O548" s="130"/>
      <c r="P548" s="130"/>
      <c r="X548" s="1"/>
    </row>
    <row r="549" spans="1:24" s="18" customFormat="1">
      <c r="A549" s="11"/>
      <c r="B549" s="10"/>
      <c r="C549" s="10"/>
      <c r="D549" s="10"/>
      <c r="E549" s="10"/>
      <c r="F549" s="10"/>
      <c r="G549" s="10"/>
      <c r="H549" s="10"/>
      <c r="I549" s="10"/>
      <c r="J549" s="10"/>
      <c r="K549" s="130"/>
      <c r="L549" s="172"/>
      <c r="M549" s="173"/>
      <c r="N549" s="130"/>
      <c r="O549" s="130"/>
      <c r="P549" s="130"/>
      <c r="X549" s="1"/>
    </row>
    <row r="550" spans="1:24" s="18" customFormat="1">
      <c r="A550" s="10"/>
      <c r="B550" s="10"/>
      <c r="C550" s="10"/>
      <c r="D550" s="10"/>
      <c r="E550" s="10"/>
      <c r="F550" s="10"/>
      <c r="G550" s="10"/>
      <c r="H550" s="10"/>
      <c r="I550" s="10"/>
      <c r="J550" s="10"/>
      <c r="K550" s="130"/>
      <c r="L550" s="130"/>
      <c r="M550" s="170"/>
      <c r="N550" s="130"/>
      <c r="O550" s="130"/>
      <c r="P550" s="130"/>
      <c r="X550" s="1"/>
    </row>
    <row r="551" spans="1:24" s="18" customFormat="1">
      <c r="A551" s="17" t="s">
        <v>136</v>
      </c>
      <c r="B551" s="10"/>
      <c r="C551" s="10"/>
      <c r="D551" s="10"/>
      <c r="E551" s="10"/>
      <c r="F551" s="10"/>
      <c r="G551" s="10"/>
      <c r="H551" s="10"/>
      <c r="I551" s="10"/>
      <c r="J551" s="10"/>
      <c r="K551" s="130"/>
      <c r="L551" s="130"/>
      <c r="M551" s="148"/>
      <c r="N551" s="130"/>
      <c r="O551" s="130"/>
      <c r="P551" s="130"/>
      <c r="X551" s="1"/>
    </row>
    <row r="552" spans="1:24" s="18" customFormat="1">
      <c r="A552" s="17"/>
      <c r="B552" s="10"/>
      <c r="C552" s="10"/>
      <c r="D552" s="10"/>
      <c r="E552" s="10"/>
      <c r="F552" s="10"/>
      <c r="G552" s="10"/>
      <c r="H552" s="10"/>
      <c r="I552" s="10"/>
      <c r="J552" s="10"/>
      <c r="K552" s="130"/>
      <c r="L552" s="130"/>
      <c r="M552" s="148"/>
      <c r="N552" s="130"/>
      <c r="O552" s="130"/>
      <c r="P552" s="130"/>
      <c r="X552" s="1"/>
    </row>
    <row r="553" spans="1:24" s="18" customFormat="1">
      <c r="A553" s="17"/>
      <c r="B553" s="10"/>
      <c r="C553" s="10"/>
      <c r="D553" s="10"/>
      <c r="E553" s="10"/>
      <c r="F553" s="10"/>
      <c r="G553" s="10"/>
      <c r="H553" s="10"/>
      <c r="I553" s="10"/>
      <c r="J553" s="10"/>
      <c r="K553" s="130"/>
      <c r="L553" s="130"/>
      <c r="M553" s="148"/>
      <c r="N553" s="130"/>
      <c r="O553" s="130"/>
      <c r="P553" s="130"/>
      <c r="X553" s="1"/>
    </row>
    <row r="554" spans="1:24" s="18" customFormat="1">
      <c r="A554" s="50" t="s">
        <v>113</v>
      </c>
      <c r="B554" s="10"/>
      <c r="C554" s="10"/>
      <c r="D554" s="10"/>
      <c r="E554" s="10"/>
      <c r="F554" s="10"/>
      <c r="G554" s="10"/>
      <c r="H554" s="10"/>
      <c r="I554" s="10"/>
      <c r="J554" s="51">
        <v>2022</v>
      </c>
      <c r="K554" s="130"/>
      <c r="L554" s="130"/>
      <c r="M554" s="148"/>
      <c r="N554" s="130"/>
      <c r="O554" s="130"/>
      <c r="P554" s="130"/>
      <c r="X554" s="1"/>
    </row>
    <row r="555" spans="1:24" s="4" customFormat="1">
      <c r="A555" s="52"/>
      <c r="B555" s="52"/>
      <c r="C555" s="52"/>
      <c r="D555" s="52"/>
      <c r="E555" s="52"/>
      <c r="F555" s="52"/>
      <c r="G555" s="52"/>
      <c r="H555" s="52"/>
      <c r="I555" s="52"/>
      <c r="J555" s="51" t="s">
        <v>0</v>
      </c>
      <c r="K555" s="162"/>
      <c r="L555" s="162"/>
      <c r="M555" s="163"/>
      <c r="N555" s="162"/>
      <c r="O555" s="162"/>
      <c r="P555" s="162"/>
      <c r="Q555" s="52"/>
      <c r="R555" s="52"/>
      <c r="S555" s="52"/>
      <c r="T555" s="52"/>
      <c r="U555" s="52"/>
      <c r="V555" s="52"/>
      <c r="W555" s="52"/>
    </row>
    <row r="556" spans="1:24" s="4" customFormat="1">
      <c r="A556" s="7" t="s">
        <v>183</v>
      </c>
      <c r="B556" s="52"/>
      <c r="C556" s="52"/>
      <c r="D556" s="52"/>
      <c r="E556" s="52"/>
      <c r="F556" s="52"/>
      <c r="G556" s="52"/>
      <c r="H556" s="52"/>
      <c r="I556" s="52"/>
      <c r="J556" s="74">
        <v>245</v>
      </c>
      <c r="K556" s="162"/>
      <c r="L556" s="162"/>
      <c r="M556" s="163"/>
      <c r="N556" s="162"/>
      <c r="O556" s="162"/>
      <c r="P556" s="162"/>
      <c r="Q556" s="52"/>
      <c r="R556" s="52"/>
      <c r="S556" s="52"/>
      <c r="T556" s="52"/>
      <c r="U556" s="52"/>
      <c r="V556" s="52"/>
      <c r="W556" s="52"/>
    </row>
    <row r="557" spans="1:24" s="4" customFormat="1">
      <c r="A557" s="7" t="s">
        <v>163</v>
      </c>
      <c r="B557" s="52"/>
      <c r="C557" s="52"/>
      <c r="D557" s="52"/>
      <c r="E557" s="52"/>
      <c r="F557" s="52"/>
      <c r="G557" s="52"/>
      <c r="H557" s="52"/>
      <c r="I557" s="52"/>
      <c r="J557" s="74">
        <v>114</v>
      </c>
      <c r="K557" s="162"/>
      <c r="L557" s="162"/>
      <c r="M557" s="163"/>
      <c r="N557" s="162"/>
      <c r="O557" s="162"/>
      <c r="P557" s="162"/>
      <c r="Q557" s="52"/>
      <c r="R557" s="52"/>
      <c r="S557" s="52"/>
      <c r="T557" s="52"/>
      <c r="U557" s="52"/>
      <c r="V557" s="52"/>
      <c r="W557" s="52"/>
    </row>
    <row r="558" spans="1:24" s="4" customFormat="1">
      <c r="A558" s="7" t="s">
        <v>184</v>
      </c>
      <c r="B558" s="52"/>
      <c r="C558" s="52"/>
      <c r="D558" s="52"/>
      <c r="E558" s="52"/>
      <c r="F558" s="52"/>
      <c r="G558" s="52"/>
      <c r="H558" s="52"/>
      <c r="I558" s="52"/>
      <c r="J558" s="74">
        <v>600</v>
      </c>
      <c r="K558" s="162"/>
      <c r="L558" s="162"/>
      <c r="M558" s="163"/>
      <c r="N558" s="162"/>
      <c r="O558" s="162"/>
      <c r="P558" s="162"/>
      <c r="Q558" s="52"/>
      <c r="R558" s="52"/>
      <c r="S558" s="52"/>
      <c r="T558" s="52"/>
      <c r="U558" s="52"/>
      <c r="V558" s="52"/>
      <c r="W558" s="52"/>
    </row>
    <row r="559" spans="1:24" s="4" customFormat="1">
      <c r="A559" s="7"/>
      <c r="B559" s="52"/>
      <c r="C559" s="52"/>
      <c r="D559" s="52"/>
      <c r="E559" s="52"/>
      <c r="F559" s="52"/>
      <c r="G559" s="52"/>
      <c r="H559" s="52"/>
      <c r="I559" s="52"/>
      <c r="J559" s="74"/>
      <c r="K559" s="162"/>
      <c r="L559" s="162"/>
      <c r="M559" s="163"/>
      <c r="N559" s="162"/>
      <c r="O559" s="162"/>
      <c r="P559" s="162"/>
      <c r="Q559" s="52"/>
      <c r="R559" s="52"/>
      <c r="S559" s="52"/>
      <c r="T559" s="52"/>
      <c r="U559" s="52"/>
      <c r="V559" s="52"/>
      <c r="W559" s="52"/>
    </row>
    <row r="560" spans="1:24" s="4" customFormat="1" ht="19.5" thickBot="1">
      <c r="A560" s="60"/>
      <c r="B560" s="52"/>
      <c r="C560" s="52"/>
      <c r="D560" s="52"/>
      <c r="E560" s="52"/>
      <c r="F560" s="52"/>
      <c r="G560" s="52"/>
      <c r="H560" s="52"/>
      <c r="I560" s="52"/>
      <c r="J560" s="58">
        <f>SUM(J556:J559)</f>
        <v>959</v>
      </c>
      <c r="K560" s="162"/>
      <c r="L560" s="162"/>
      <c r="M560" s="163"/>
      <c r="N560" s="162"/>
      <c r="O560" s="162"/>
      <c r="P560" s="162"/>
      <c r="Q560" s="52"/>
      <c r="R560" s="52"/>
      <c r="S560" s="52"/>
      <c r="T560" s="52"/>
      <c r="U560" s="52"/>
      <c r="V560" s="52"/>
      <c r="W560" s="52"/>
    </row>
    <row r="561" spans="1:23" s="4" customFormat="1" ht="19.5" thickTop="1">
      <c r="A561" s="60"/>
      <c r="B561" s="52"/>
      <c r="C561" s="52"/>
      <c r="D561" s="52"/>
      <c r="E561" s="52"/>
      <c r="F561" s="52"/>
      <c r="G561" s="52"/>
      <c r="H561" s="52"/>
      <c r="I561" s="52"/>
      <c r="J561" s="61"/>
      <c r="K561" s="162"/>
      <c r="L561" s="162"/>
      <c r="M561" s="163"/>
      <c r="N561" s="162"/>
      <c r="O561" s="162"/>
      <c r="P561" s="162"/>
      <c r="Q561" s="52"/>
      <c r="R561" s="52"/>
      <c r="S561" s="52"/>
      <c r="T561" s="52"/>
      <c r="U561" s="52"/>
      <c r="V561" s="52"/>
      <c r="W561" s="52"/>
    </row>
    <row r="562" spans="1:23" s="4" customFormat="1">
      <c r="A562" s="52"/>
      <c r="B562" s="52"/>
      <c r="C562" s="52"/>
      <c r="D562" s="52"/>
      <c r="E562" s="52"/>
      <c r="F562" s="52"/>
      <c r="G562" s="52"/>
      <c r="H562" s="52"/>
      <c r="I562" s="52"/>
      <c r="J562" s="52"/>
      <c r="K562" s="162"/>
      <c r="L562" s="162"/>
      <c r="M562" s="163"/>
      <c r="N562" s="162"/>
      <c r="O562" s="162"/>
      <c r="P562" s="162"/>
      <c r="Q562" s="52"/>
      <c r="R562" s="52"/>
      <c r="S562" s="52"/>
      <c r="T562" s="52"/>
      <c r="U562" s="52"/>
      <c r="V562" s="52"/>
      <c r="W562" s="52"/>
    </row>
    <row r="563" spans="1:23" s="4" customFormat="1">
      <c r="A563" s="50" t="s">
        <v>114</v>
      </c>
      <c r="B563" s="52"/>
      <c r="C563" s="52"/>
      <c r="D563" s="52"/>
      <c r="E563" s="52"/>
      <c r="F563" s="52"/>
      <c r="G563" s="52"/>
      <c r="H563" s="52"/>
      <c r="I563" s="52"/>
      <c r="J563" s="52"/>
      <c r="K563" s="162"/>
      <c r="L563" s="162"/>
      <c r="M563" s="163"/>
      <c r="N563" s="162"/>
      <c r="O563" s="162"/>
      <c r="P563" s="162"/>
      <c r="Q563" s="52"/>
      <c r="R563" s="52"/>
      <c r="S563" s="52"/>
      <c r="T563" s="52"/>
      <c r="U563" s="52"/>
      <c r="V563" s="52"/>
      <c r="W563" s="52"/>
    </row>
    <row r="564" spans="1:23" s="4" customFormat="1">
      <c r="A564" s="7" t="s">
        <v>4</v>
      </c>
      <c r="B564" s="52"/>
      <c r="C564" s="52"/>
      <c r="D564" s="52"/>
      <c r="E564" s="52"/>
      <c r="F564" s="52"/>
      <c r="G564" s="52"/>
      <c r="H564" s="52"/>
      <c r="I564" s="52"/>
      <c r="J564" s="75">
        <v>0</v>
      </c>
      <c r="K564" s="162"/>
      <c r="L564" s="162"/>
      <c r="M564" s="163"/>
      <c r="N564" s="162"/>
      <c r="O564" s="162"/>
      <c r="P564" s="162"/>
      <c r="Q564" s="52"/>
      <c r="R564" s="52"/>
      <c r="S564" s="52"/>
      <c r="T564" s="52"/>
      <c r="U564" s="52"/>
      <c r="V564" s="52"/>
      <c r="W564" s="52"/>
    </row>
    <row r="565" spans="1:23" s="4" customFormat="1">
      <c r="A565" s="7" t="s">
        <v>167</v>
      </c>
      <c r="B565" s="52"/>
      <c r="C565" s="52"/>
      <c r="D565" s="52"/>
      <c r="E565" s="52"/>
      <c r="F565" s="52"/>
      <c r="G565" s="52"/>
      <c r="H565" s="52"/>
      <c r="I565" s="52"/>
      <c r="J565" s="75">
        <v>2880.95</v>
      </c>
      <c r="K565" s="162"/>
      <c r="L565" s="162"/>
      <c r="M565" s="163"/>
      <c r="N565" s="162"/>
      <c r="O565" s="162"/>
      <c r="P565" s="162"/>
      <c r="Q565" s="52"/>
      <c r="R565" s="52"/>
      <c r="S565" s="52"/>
      <c r="T565" s="52"/>
      <c r="U565" s="52"/>
      <c r="V565" s="52"/>
      <c r="W565" s="52"/>
    </row>
    <row r="566" spans="1:23" s="4" customFormat="1">
      <c r="A566" s="7" t="s">
        <v>164</v>
      </c>
      <c r="B566" s="52"/>
      <c r="C566" s="52"/>
      <c r="D566" s="52"/>
      <c r="E566" s="52"/>
      <c r="F566" s="52"/>
      <c r="G566" s="52"/>
      <c r="H566" s="52"/>
      <c r="I566" s="52"/>
      <c r="J566" s="75">
        <v>1200.8499999999999</v>
      </c>
      <c r="K566" s="162"/>
      <c r="L566" s="162"/>
      <c r="M566" s="163"/>
      <c r="N566" s="162"/>
      <c r="O566" s="162"/>
      <c r="P566" s="162"/>
      <c r="Q566" s="52"/>
      <c r="R566" s="52"/>
      <c r="S566" s="52"/>
      <c r="T566" s="52"/>
      <c r="U566" s="52"/>
      <c r="V566" s="52"/>
      <c r="W566" s="52"/>
    </row>
    <row r="567" spans="1:23" s="4" customFormat="1">
      <c r="A567" s="7"/>
      <c r="B567" s="52"/>
      <c r="C567" s="52"/>
      <c r="D567" s="52"/>
      <c r="E567" s="52"/>
      <c r="F567" s="52"/>
      <c r="G567" s="52"/>
      <c r="H567" s="52"/>
      <c r="I567" s="52"/>
      <c r="J567" s="75"/>
      <c r="K567" s="162"/>
      <c r="L567" s="162"/>
      <c r="M567" s="163"/>
      <c r="N567" s="162"/>
      <c r="O567" s="162"/>
      <c r="P567" s="162"/>
      <c r="Q567" s="52"/>
      <c r="R567" s="52"/>
      <c r="S567" s="52"/>
      <c r="T567" s="52"/>
      <c r="U567" s="52"/>
      <c r="V567" s="52"/>
      <c r="W567" s="52"/>
    </row>
    <row r="568" spans="1:23" s="4" customFormat="1" ht="19.5" thickBot="1">
      <c r="A568" s="52"/>
      <c r="B568" s="52"/>
      <c r="C568" s="52"/>
      <c r="D568" s="52"/>
      <c r="E568" s="52"/>
      <c r="F568" s="52"/>
      <c r="G568" s="52"/>
      <c r="H568" s="52"/>
      <c r="I568" s="52"/>
      <c r="J568" s="58">
        <f>SUM(J564:J567)</f>
        <v>4081.7999999999997</v>
      </c>
      <c r="K568" s="162"/>
      <c r="L568" s="162"/>
      <c r="M568" s="163"/>
      <c r="N568" s="162"/>
      <c r="O568" s="162"/>
      <c r="P568" s="162"/>
      <c r="Q568" s="52"/>
      <c r="R568" s="52"/>
      <c r="S568" s="52"/>
      <c r="T568" s="52"/>
      <c r="U568" s="52"/>
      <c r="V568" s="52"/>
      <c r="W568" s="52"/>
    </row>
    <row r="569" spans="1:23" s="4" customFormat="1" ht="19.5" thickTop="1">
      <c r="A569" s="52"/>
      <c r="B569" s="52"/>
      <c r="C569" s="52"/>
      <c r="D569" s="52"/>
      <c r="E569" s="52"/>
      <c r="F569" s="52"/>
      <c r="G569" s="52"/>
      <c r="H569" s="52"/>
      <c r="I569" s="52"/>
      <c r="J569" s="61"/>
      <c r="K569" s="162"/>
      <c r="L569" s="162"/>
      <c r="M569" s="163"/>
      <c r="N569" s="162"/>
      <c r="O569" s="162"/>
      <c r="P569" s="162"/>
      <c r="Q569" s="52"/>
      <c r="R569" s="52"/>
      <c r="S569" s="52"/>
      <c r="T569" s="52"/>
      <c r="U569" s="52"/>
      <c r="V569" s="52"/>
      <c r="W569" s="52"/>
    </row>
    <row r="570" spans="1:23" s="4" customFormat="1">
      <c r="A570" s="52"/>
      <c r="B570" s="52"/>
      <c r="C570" s="52"/>
      <c r="D570" s="52"/>
      <c r="E570" s="52"/>
      <c r="F570" s="52"/>
      <c r="G570" s="52"/>
      <c r="H570" s="52"/>
      <c r="I570" s="52"/>
      <c r="J570" s="61"/>
      <c r="K570" s="162"/>
      <c r="L570" s="162"/>
      <c r="M570" s="163"/>
      <c r="N570" s="162"/>
      <c r="O570" s="162"/>
      <c r="P570" s="162"/>
      <c r="Q570" s="52"/>
      <c r="R570" s="52"/>
      <c r="S570" s="52"/>
      <c r="T570" s="52"/>
      <c r="U570" s="52"/>
      <c r="V570" s="52"/>
      <c r="W570" s="52"/>
    </row>
    <row r="571" spans="1:23" s="4" customFormat="1">
      <c r="A571" s="50" t="s">
        <v>115</v>
      </c>
      <c r="B571" s="52"/>
      <c r="C571" s="52"/>
      <c r="D571" s="52"/>
      <c r="E571" s="52"/>
      <c r="F571" s="52"/>
      <c r="G571" s="52"/>
      <c r="H571" s="52"/>
      <c r="I571" s="52"/>
      <c r="J571" s="61"/>
      <c r="K571" s="174"/>
      <c r="L571" s="174"/>
      <c r="M571" s="163"/>
      <c r="N571" s="162"/>
      <c r="O571" s="162"/>
      <c r="P571" s="162"/>
      <c r="Q571" s="52"/>
      <c r="R571" s="52"/>
      <c r="S571" s="52"/>
      <c r="T571" s="52"/>
      <c r="U571" s="52"/>
      <c r="V571" s="52"/>
      <c r="W571" s="52"/>
    </row>
    <row r="572" spans="1:23" s="4" customFormat="1">
      <c r="A572" s="7" t="s">
        <v>5</v>
      </c>
      <c r="B572" s="52"/>
      <c r="C572" s="52"/>
      <c r="D572" s="52"/>
      <c r="E572" s="52"/>
      <c r="F572" s="52"/>
      <c r="G572" s="52"/>
      <c r="H572" s="52"/>
      <c r="I572" s="52"/>
      <c r="J572" s="52">
        <v>0</v>
      </c>
      <c r="K572" s="162"/>
      <c r="L572" s="162"/>
      <c r="M572" s="163"/>
      <c r="N572" s="162"/>
      <c r="O572" s="162"/>
      <c r="P572" s="162"/>
      <c r="Q572" s="52"/>
      <c r="R572" s="52"/>
      <c r="S572" s="52"/>
      <c r="T572" s="52"/>
      <c r="U572" s="52"/>
      <c r="V572" s="52"/>
      <c r="W572" s="52"/>
    </row>
    <row r="573" spans="1:23" s="4" customFormat="1">
      <c r="A573" s="7" t="s">
        <v>6</v>
      </c>
      <c r="B573" s="52"/>
      <c r="C573" s="52"/>
      <c r="D573" s="52"/>
      <c r="E573" s="52"/>
      <c r="F573" s="52"/>
      <c r="G573" s="52"/>
      <c r="H573" s="52"/>
      <c r="I573" s="52"/>
      <c r="J573" s="52">
        <v>0</v>
      </c>
      <c r="K573" s="162"/>
      <c r="L573" s="162"/>
      <c r="M573" s="163"/>
      <c r="N573" s="162"/>
      <c r="O573" s="162"/>
      <c r="P573" s="162"/>
      <c r="Q573" s="52"/>
      <c r="R573" s="52"/>
      <c r="S573" s="52"/>
      <c r="T573" s="52"/>
      <c r="U573" s="52"/>
      <c r="V573" s="52"/>
      <c r="W573" s="52"/>
    </row>
    <row r="574" spans="1:23" s="4" customFormat="1">
      <c r="A574" s="7" t="s">
        <v>7</v>
      </c>
      <c r="B574" s="52"/>
      <c r="C574" s="52"/>
      <c r="D574" s="52"/>
      <c r="E574" s="52"/>
      <c r="F574" s="52"/>
      <c r="G574" s="52"/>
      <c r="H574" s="52"/>
      <c r="I574" s="52"/>
      <c r="J574" s="52">
        <v>1000</v>
      </c>
      <c r="K574" s="162"/>
      <c r="L574" s="162"/>
      <c r="M574" s="163"/>
      <c r="N574" s="162"/>
      <c r="O574" s="162"/>
      <c r="P574" s="162"/>
      <c r="Q574" s="52"/>
      <c r="R574" s="52"/>
      <c r="S574" s="52"/>
      <c r="T574" s="52"/>
      <c r="U574" s="52"/>
      <c r="V574" s="52"/>
      <c r="W574" s="52"/>
    </row>
    <row r="575" spans="1:23" s="4" customFormat="1" ht="19.5" thickBot="1">
      <c r="A575" s="52"/>
      <c r="B575" s="52"/>
      <c r="C575" s="52"/>
      <c r="D575" s="52"/>
      <c r="E575" s="52"/>
      <c r="F575" s="52"/>
      <c r="G575" s="52"/>
      <c r="H575" s="52"/>
      <c r="I575" s="52"/>
      <c r="J575" s="62">
        <f>SUM(J572:J574)</f>
        <v>1000</v>
      </c>
      <c r="K575" s="162"/>
      <c r="L575" s="162"/>
      <c r="M575" s="163"/>
      <c r="N575" s="162"/>
      <c r="O575" s="162"/>
      <c r="P575" s="162"/>
      <c r="Q575" s="52"/>
      <c r="R575" s="52"/>
      <c r="S575" s="52"/>
      <c r="T575" s="52"/>
      <c r="U575" s="52"/>
      <c r="V575" s="52"/>
      <c r="W575" s="52"/>
    </row>
    <row r="576" spans="1:23" s="4" customFormat="1" ht="19.5" thickTop="1">
      <c r="A576" s="7"/>
      <c r="B576" s="52"/>
      <c r="C576" s="52"/>
      <c r="D576" s="52"/>
      <c r="E576" s="52"/>
      <c r="F576" s="52"/>
      <c r="G576" s="52"/>
      <c r="H576" s="52"/>
      <c r="I576" s="52"/>
      <c r="J576" s="52"/>
      <c r="K576" s="162"/>
      <c r="L576" s="162"/>
      <c r="M576" s="163"/>
      <c r="N576" s="162"/>
      <c r="O576" s="162"/>
      <c r="P576" s="162"/>
      <c r="Q576" s="52"/>
      <c r="R576" s="52"/>
      <c r="S576" s="52"/>
      <c r="T576" s="52"/>
      <c r="U576" s="52"/>
      <c r="V576" s="52"/>
      <c r="W576" s="52"/>
    </row>
    <row r="577" spans="1:24" s="4" customFormat="1">
      <c r="A577" s="7"/>
      <c r="B577" s="52"/>
      <c r="C577" s="52"/>
      <c r="D577" s="52"/>
      <c r="E577" s="52"/>
      <c r="F577" s="52"/>
      <c r="G577" s="52"/>
      <c r="H577" s="52"/>
      <c r="I577" s="52"/>
      <c r="J577" s="52"/>
      <c r="K577" s="162"/>
      <c r="L577" s="162"/>
      <c r="M577" s="163"/>
      <c r="N577" s="162"/>
      <c r="O577" s="162"/>
      <c r="P577" s="162"/>
      <c r="Q577" s="52"/>
      <c r="R577" s="52"/>
      <c r="S577" s="52"/>
      <c r="T577" s="52"/>
      <c r="U577" s="52"/>
      <c r="V577" s="52"/>
      <c r="W577" s="52"/>
    </row>
    <row r="578" spans="1:24" s="4" customFormat="1">
      <c r="A578" s="52"/>
      <c r="B578" s="52"/>
      <c r="C578" s="52"/>
      <c r="D578" s="52"/>
      <c r="E578" s="52"/>
      <c r="F578" s="52"/>
      <c r="G578" s="52"/>
      <c r="H578" s="52"/>
      <c r="I578" s="52"/>
      <c r="J578" s="52"/>
      <c r="K578" s="162"/>
      <c r="L578" s="162"/>
      <c r="M578" s="163"/>
      <c r="N578" s="162"/>
      <c r="O578" s="162"/>
      <c r="P578" s="162"/>
      <c r="Q578" s="52"/>
      <c r="R578" s="52"/>
      <c r="S578" s="52"/>
      <c r="T578" s="52"/>
      <c r="U578" s="52"/>
      <c r="V578" s="52"/>
      <c r="W578" s="52"/>
    </row>
    <row r="579" spans="1:24">
      <c r="A579" s="77" t="s">
        <v>201</v>
      </c>
      <c r="B579" s="78"/>
      <c r="C579" s="78"/>
      <c r="D579" s="30"/>
      <c r="E579" s="30"/>
      <c r="F579" s="79"/>
      <c r="G579" s="79"/>
      <c r="H579" s="80"/>
      <c r="I579" s="80"/>
      <c r="J579" s="26"/>
    </row>
    <row r="580" spans="1:24">
      <c r="A580" s="81"/>
      <c r="B580" s="81"/>
      <c r="C580" s="81"/>
      <c r="D580" s="30"/>
      <c r="E580" s="30"/>
      <c r="F580" s="79"/>
      <c r="G580" s="79"/>
      <c r="H580" s="80"/>
      <c r="I580" s="80"/>
      <c r="J580" s="26"/>
    </row>
    <row r="581" spans="1:24">
      <c r="A581" s="81"/>
      <c r="B581" s="81"/>
      <c r="C581" s="81"/>
      <c r="D581" s="30"/>
      <c r="E581" s="30"/>
      <c r="F581" s="79"/>
      <c r="G581" s="79"/>
      <c r="H581" s="82"/>
      <c r="I581" s="80"/>
      <c r="J581" s="83">
        <v>2022</v>
      </c>
    </row>
    <row r="582" spans="1:24">
      <c r="A582" s="78"/>
      <c r="B582" s="78"/>
      <c r="C582" s="78"/>
      <c r="D582" s="30"/>
      <c r="E582" s="30"/>
      <c r="F582" s="79"/>
      <c r="G582" s="79"/>
      <c r="H582" s="82"/>
      <c r="I582" s="80"/>
      <c r="J582" s="84" t="s">
        <v>0</v>
      </c>
    </row>
    <row r="583" spans="1:24">
      <c r="A583" s="10" t="s">
        <v>213</v>
      </c>
      <c r="B583" s="26"/>
      <c r="C583" s="26"/>
      <c r="D583" s="30"/>
      <c r="E583" s="30"/>
      <c r="F583" s="79"/>
      <c r="G583" s="79"/>
      <c r="I583" s="80"/>
      <c r="J583" s="65">
        <f>J653</f>
        <v>0</v>
      </c>
      <c r="K583" s="175"/>
    </row>
    <row r="584" spans="1:24">
      <c r="B584" s="26"/>
      <c r="C584" s="26"/>
      <c r="D584" s="30"/>
      <c r="E584" s="30"/>
      <c r="F584" s="79"/>
      <c r="G584" s="79"/>
      <c r="I584" s="80"/>
      <c r="J584" s="65">
        <f>J649</f>
        <v>9900</v>
      </c>
    </row>
    <row r="585" spans="1:24">
      <c r="B585" s="26"/>
      <c r="C585" s="26"/>
      <c r="D585" s="30"/>
      <c r="E585" s="30"/>
      <c r="F585" s="79"/>
      <c r="G585" s="79"/>
      <c r="I585" s="80"/>
      <c r="J585" s="65"/>
      <c r="L585" s="155"/>
    </row>
    <row r="586" spans="1:24" s="8" customFormat="1" ht="19.5" thickBot="1">
      <c r="A586" s="81"/>
      <c r="B586" s="81"/>
      <c r="C586" s="81"/>
      <c r="D586" s="30"/>
      <c r="E586" s="30"/>
      <c r="F586" s="79"/>
      <c r="G586" s="79"/>
      <c r="H586" s="86"/>
      <c r="I586" s="80"/>
      <c r="J586" s="87">
        <f>SUM(J583:J585)</f>
        <v>9900</v>
      </c>
      <c r="K586" s="176"/>
      <c r="L586" s="176"/>
      <c r="M586" s="177"/>
      <c r="N586" s="176"/>
      <c r="O586" s="176"/>
      <c r="P586" s="176"/>
      <c r="Q586" s="21"/>
      <c r="R586" s="21"/>
      <c r="S586" s="21"/>
      <c r="T586" s="21"/>
      <c r="U586" s="21"/>
      <c r="V586" s="21"/>
      <c r="W586" s="21"/>
    </row>
    <row r="587" spans="1:24" ht="13.5" customHeight="1" thickTop="1">
      <c r="A587" s="81"/>
      <c r="B587" s="81"/>
      <c r="C587" s="81"/>
      <c r="D587" s="30"/>
      <c r="E587" s="30"/>
      <c r="F587" s="79"/>
      <c r="G587" s="79"/>
      <c r="H587" s="89"/>
      <c r="I587" s="80"/>
      <c r="J587" s="90"/>
    </row>
    <row r="588" spans="1:24" hidden="1">
      <c r="A588" s="81"/>
      <c r="B588" s="81"/>
      <c r="C588" s="81"/>
      <c r="D588" s="30"/>
      <c r="E588" s="30"/>
      <c r="F588" s="79"/>
      <c r="G588" s="79"/>
      <c r="H588" s="80"/>
      <c r="I588" s="80"/>
      <c r="J588" s="26"/>
    </row>
    <row r="589" spans="1:24" ht="1.5" customHeight="1">
      <c r="A589" s="81"/>
      <c r="B589" s="81"/>
      <c r="C589" s="81"/>
      <c r="D589" s="30"/>
      <c r="E589" s="30"/>
      <c r="F589" s="79"/>
      <c r="G589" s="79"/>
      <c r="H589" s="80"/>
      <c r="I589" s="80"/>
      <c r="J589" s="26"/>
    </row>
    <row r="590" spans="1:24" hidden="1">
      <c r="J590" s="69"/>
    </row>
    <row r="591" spans="1:24" hidden="1">
      <c r="J591" s="69"/>
    </row>
    <row r="592" spans="1:24" s="18" customFormat="1">
      <c r="A592" s="11" t="s">
        <v>139</v>
      </c>
      <c r="B592" s="10"/>
      <c r="C592" s="10"/>
      <c r="D592" s="10"/>
      <c r="E592" s="10"/>
      <c r="F592" s="10"/>
      <c r="G592" s="10"/>
      <c r="H592" s="10"/>
      <c r="I592" s="10"/>
      <c r="J592" s="69"/>
      <c r="K592" s="130"/>
      <c r="L592" s="130"/>
      <c r="M592" s="148"/>
      <c r="N592" s="130"/>
      <c r="O592" s="130"/>
      <c r="P592" s="130"/>
      <c r="X592" s="1"/>
    </row>
    <row r="593" spans="1:24" s="18" customFormat="1">
      <c r="A593" s="7"/>
      <c r="B593" s="10"/>
      <c r="C593" s="10"/>
      <c r="D593" s="10"/>
      <c r="E593" s="10"/>
      <c r="F593" s="10"/>
      <c r="G593" s="10"/>
      <c r="H593" s="10"/>
      <c r="I593" s="10"/>
      <c r="J593" s="105"/>
      <c r="K593" s="130"/>
      <c r="L593" s="130"/>
      <c r="M593" s="148"/>
      <c r="N593" s="130"/>
      <c r="O593" s="130"/>
      <c r="P593" s="130"/>
      <c r="X593" s="1"/>
    </row>
    <row r="594" spans="1:24" s="18" customFormat="1">
      <c r="A594" s="7" t="s">
        <v>189</v>
      </c>
      <c r="B594" s="10"/>
      <c r="C594" s="10"/>
      <c r="D594" s="10"/>
      <c r="E594" s="10"/>
      <c r="F594" s="10"/>
      <c r="G594" s="10"/>
      <c r="H594" s="10"/>
      <c r="I594" s="10"/>
      <c r="J594" s="105">
        <v>600</v>
      </c>
      <c r="K594" s="130"/>
      <c r="L594" s="130"/>
      <c r="M594" s="148"/>
      <c r="N594" s="130"/>
      <c r="O594" s="130"/>
      <c r="P594" s="130"/>
      <c r="X594" s="1"/>
    </row>
    <row r="595" spans="1:24" s="18" customFormat="1">
      <c r="A595" s="7" t="s">
        <v>190</v>
      </c>
      <c r="B595" s="10"/>
      <c r="C595" s="10"/>
      <c r="D595" s="10"/>
      <c r="E595" s="10"/>
      <c r="F595" s="10"/>
      <c r="G595" s="10"/>
      <c r="H595" s="10"/>
      <c r="I595" s="10"/>
      <c r="J595" s="105">
        <v>560</v>
      </c>
      <c r="K595" s="130"/>
      <c r="L595" s="130"/>
      <c r="M595" s="148"/>
      <c r="N595" s="130"/>
      <c r="O595" s="130"/>
      <c r="P595" s="130"/>
      <c r="X595" s="1"/>
    </row>
    <row r="596" spans="1:24" s="18" customFormat="1">
      <c r="A596" s="7"/>
      <c r="B596" s="10"/>
      <c r="C596" s="10"/>
      <c r="D596" s="10"/>
      <c r="E596" s="10"/>
      <c r="F596" s="10"/>
      <c r="G596" s="10"/>
      <c r="H596" s="10"/>
      <c r="I596" s="10"/>
      <c r="J596" s="105"/>
      <c r="K596" s="130"/>
      <c r="L596" s="130"/>
      <c r="M596" s="148"/>
      <c r="N596" s="130"/>
      <c r="O596" s="130"/>
      <c r="P596" s="130"/>
      <c r="X596" s="1"/>
    </row>
    <row r="597" spans="1:24" s="18" customFormat="1">
      <c r="A597" s="7"/>
      <c r="B597" s="10"/>
      <c r="C597" s="10"/>
      <c r="D597" s="10"/>
      <c r="E597" s="10"/>
      <c r="F597" s="10"/>
      <c r="G597" s="10"/>
      <c r="H597" s="10"/>
      <c r="I597" s="10"/>
      <c r="J597" s="105"/>
      <c r="K597" s="130"/>
      <c r="L597" s="130"/>
      <c r="M597" s="148"/>
      <c r="N597" s="130"/>
      <c r="O597" s="130"/>
      <c r="P597" s="130"/>
      <c r="X597" s="1"/>
    </row>
    <row r="598" spans="1:24" s="18" customFormat="1" ht="19.5" thickBot="1">
      <c r="A598" s="10"/>
      <c r="B598" s="10"/>
      <c r="C598" s="10"/>
      <c r="D598" s="10"/>
      <c r="E598" s="10"/>
      <c r="F598" s="10"/>
      <c r="G598" s="10"/>
      <c r="H598" s="10"/>
      <c r="I598" s="10"/>
      <c r="J598" s="111">
        <f>SUM(J593:J597)</f>
        <v>1160</v>
      </c>
      <c r="K598" s="130"/>
      <c r="L598" s="130"/>
      <c r="M598" s="148"/>
      <c r="N598" s="130"/>
      <c r="O598" s="130"/>
      <c r="P598" s="130"/>
      <c r="X598" s="1"/>
    </row>
    <row r="599" spans="1:24" s="18" customFormat="1" ht="90.75" customHeight="1" thickTop="1">
      <c r="A599" s="10"/>
      <c r="B599" s="10"/>
      <c r="C599" s="10"/>
      <c r="D599" s="10"/>
      <c r="E599" s="10"/>
      <c r="F599" s="10"/>
      <c r="G599" s="10"/>
      <c r="H599" s="10"/>
      <c r="I599" s="10"/>
      <c r="J599" s="69"/>
      <c r="K599" s="130"/>
      <c r="L599" s="130"/>
      <c r="M599" s="148"/>
      <c r="N599" s="130"/>
      <c r="O599" s="130"/>
      <c r="P599" s="130"/>
      <c r="X599" s="1"/>
    </row>
    <row r="600" spans="1:24" s="18" customFormat="1" ht="63.75" customHeight="1">
      <c r="A600" s="10"/>
      <c r="B600" s="10"/>
      <c r="C600" s="10"/>
      <c r="D600" s="10"/>
      <c r="E600" s="10"/>
      <c r="F600" s="10"/>
      <c r="G600" s="10"/>
      <c r="H600" s="10"/>
      <c r="I600" s="10"/>
      <c r="J600" s="69"/>
      <c r="K600" s="130"/>
      <c r="L600" s="130"/>
      <c r="M600" s="148"/>
      <c r="N600" s="130"/>
      <c r="O600" s="130"/>
      <c r="P600" s="130"/>
      <c r="X600" s="1"/>
    </row>
    <row r="601" spans="1:24" s="18" customFormat="1" ht="2.1" customHeight="1">
      <c r="A601" s="10"/>
      <c r="B601" s="10"/>
      <c r="C601" s="10"/>
      <c r="D601" s="10"/>
      <c r="E601" s="10"/>
      <c r="F601" s="10"/>
      <c r="G601" s="10"/>
      <c r="H601" s="10"/>
      <c r="I601" s="10"/>
      <c r="J601" s="10"/>
      <c r="K601" s="130"/>
      <c r="L601" s="130"/>
      <c r="M601" s="148"/>
      <c r="N601" s="130"/>
      <c r="O601" s="130"/>
      <c r="P601" s="130"/>
      <c r="X601" s="1"/>
    </row>
    <row r="602" spans="1:24" s="18" customFormat="1" hidden="1">
      <c r="A602" s="10"/>
      <c r="B602" s="10"/>
      <c r="C602" s="10"/>
      <c r="D602" s="10"/>
      <c r="E602" s="10"/>
      <c r="F602" s="10"/>
      <c r="G602" s="10"/>
      <c r="H602" s="10"/>
      <c r="I602" s="10"/>
      <c r="J602" s="10"/>
      <c r="K602" s="130"/>
      <c r="L602" s="130"/>
      <c r="M602" s="148"/>
      <c r="N602" s="130"/>
      <c r="O602" s="130"/>
      <c r="P602" s="130"/>
      <c r="X602" s="1"/>
    </row>
    <row r="603" spans="1:24" s="18" customFormat="1" hidden="1">
      <c r="A603" s="81"/>
      <c r="B603" s="81"/>
      <c r="C603" s="81"/>
      <c r="D603" s="30"/>
      <c r="E603" s="30"/>
      <c r="F603" s="79"/>
      <c r="G603" s="79"/>
      <c r="H603" s="80"/>
      <c r="I603" s="80"/>
      <c r="J603" s="26"/>
      <c r="K603" s="130"/>
      <c r="L603" s="130"/>
      <c r="M603" s="148"/>
      <c r="N603" s="130"/>
      <c r="O603" s="130"/>
      <c r="P603" s="130"/>
      <c r="X603" s="1"/>
    </row>
    <row r="604" spans="1:24" s="18" customFormat="1" hidden="1">
      <c r="A604" s="81"/>
      <c r="B604" s="81"/>
      <c r="C604" s="81"/>
      <c r="D604" s="30"/>
      <c r="E604" s="30"/>
      <c r="F604" s="79"/>
      <c r="G604" s="79"/>
      <c r="H604" s="80"/>
      <c r="I604" s="80"/>
      <c r="J604" s="26"/>
      <c r="K604" s="130"/>
      <c r="L604" s="130"/>
      <c r="M604" s="148"/>
      <c r="N604" s="130"/>
      <c r="O604" s="130"/>
      <c r="P604" s="130"/>
      <c r="X604" s="1"/>
    </row>
    <row r="605" spans="1:24" s="18" customFormat="1" ht="0.95" hidden="1" customHeight="1">
      <c r="A605" s="81"/>
      <c r="B605" s="81"/>
      <c r="C605" s="81"/>
      <c r="D605" s="30"/>
      <c r="E605" s="30"/>
      <c r="F605" s="79"/>
      <c r="G605" s="79"/>
      <c r="H605" s="80"/>
      <c r="I605" s="80"/>
      <c r="J605" s="26"/>
      <c r="K605" s="130"/>
      <c r="L605" s="130"/>
      <c r="M605" s="148"/>
      <c r="N605" s="130"/>
      <c r="O605" s="130"/>
      <c r="P605" s="130"/>
      <c r="X605" s="1"/>
    </row>
    <row r="606" spans="1:24" s="18" customFormat="1" hidden="1">
      <c r="A606" s="81"/>
      <c r="B606" s="81"/>
      <c r="C606" s="81"/>
      <c r="D606" s="30"/>
      <c r="E606" s="30"/>
      <c r="F606" s="79"/>
      <c r="G606" s="79"/>
      <c r="H606" s="80"/>
      <c r="I606" s="80"/>
      <c r="J606" s="26"/>
      <c r="K606" s="130"/>
      <c r="L606" s="130"/>
      <c r="M606" s="148"/>
      <c r="N606" s="130"/>
      <c r="O606" s="130"/>
      <c r="P606" s="130"/>
      <c r="X606" s="1"/>
    </row>
    <row r="607" spans="1:24" s="18" customFormat="1" ht="39.75" customHeight="1">
      <c r="A607" s="81"/>
      <c r="B607" s="81"/>
      <c r="C607" s="81"/>
      <c r="D607" s="30"/>
      <c r="E607" s="30"/>
      <c r="F607" s="79"/>
      <c r="G607" s="79"/>
      <c r="H607" s="80"/>
      <c r="I607" s="80"/>
      <c r="J607" s="26"/>
      <c r="K607" s="130"/>
      <c r="L607" s="130"/>
      <c r="M607" s="148"/>
      <c r="N607" s="130"/>
      <c r="O607" s="130"/>
      <c r="P607" s="130"/>
      <c r="X607" s="1"/>
    </row>
    <row r="608" spans="1:24" s="18" customFormat="1" ht="41.25" customHeight="1">
      <c r="A608" s="81"/>
      <c r="B608" s="81"/>
      <c r="C608" s="81"/>
      <c r="D608" s="30"/>
      <c r="E608" s="30"/>
      <c r="F608" s="79"/>
      <c r="G608" s="79"/>
      <c r="H608" s="80"/>
      <c r="I608" s="80"/>
      <c r="J608" s="26"/>
      <c r="K608" s="130"/>
      <c r="L608" s="130"/>
      <c r="M608" s="148"/>
      <c r="N608" s="130"/>
      <c r="O608" s="130"/>
      <c r="P608" s="130"/>
      <c r="X608" s="1"/>
    </row>
    <row r="609" spans="1:24" s="18" customFormat="1" ht="33.75" customHeight="1">
      <c r="A609" s="81"/>
      <c r="B609" s="81"/>
      <c r="C609" s="81"/>
      <c r="D609" s="30"/>
      <c r="E609" s="30"/>
      <c r="F609" s="79"/>
      <c r="G609" s="79"/>
      <c r="H609" s="80"/>
      <c r="I609" s="80"/>
      <c r="J609" s="26"/>
      <c r="K609" s="130"/>
      <c r="L609" s="130"/>
      <c r="M609" s="148"/>
      <c r="N609" s="130"/>
      <c r="O609" s="130"/>
      <c r="P609" s="130"/>
      <c r="X609" s="1"/>
    </row>
    <row r="610" spans="1:24" s="18" customFormat="1" ht="57.75" customHeight="1">
      <c r="A610" s="81"/>
      <c r="B610" s="81"/>
      <c r="C610" s="81"/>
      <c r="D610" s="30"/>
      <c r="E610" s="30"/>
      <c r="F610" s="79"/>
      <c r="G610" s="79"/>
      <c r="H610" s="80"/>
      <c r="I610" s="80"/>
      <c r="J610" s="26"/>
      <c r="K610" s="130"/>
      <c r="L610" s="130"/>
      <c r="M610" s="148"/>
      <c r="N610" s="130"/>
      <c r="O610" s="130"/>
      <c r="P610" s="130"/>
      <c r="X610" s="1"/>
    </row>
    <row r="611" spans="1:24" s="18" customFormat="1">
      <c r="A611" s="11" t="str">
        <f>A2</f>
        <v>LITERACY 4 LIFE</v>
      </c>
      <c r="B611" s="81"/>
      <c r="C611" s="81"/>
      <c r="D611" s="30"/>
      <c r="E611" s="30"/>
      <c r="F611" s="79"/>
      <c r="G611" s="79"/>
      <c r="H611" s="80"/>
      <c r="I611" s="80"/>
      <c r="J611" s="26"/>
      <c r="K611" s="130"/>
      <c r="L611" s="130"/>
      <c r="M611" s="148"/>
      <c r="N611" s="130"/>
      <c r="O611" s="130"/>
      <c r="P611" s="130"/>
      <c r="X611" s="1"/>
    </row>
    <row r="612" spans="1:24" s="18" customFormat="1">
      <c r="A612" s="11" t="str">
        <f>A3</f>
        <v>STATEMENT OF AFFAIRS FOR THE PERIOD ENDED 31ST DECEMBER 2022</v>
      </c>
      <c r="B612" s="81"/>
      <c r="C612" s="81"/>
      <c r="D612" s="30"/>
      <c r="E612" s="30"/>
      <c r="F612" s="79"/>
      <c r="G612" s="79"/>
      <c r="H612" s="80"/>
      <c r="I612" s="80"/>
      <c r="J612" s="26"/>
      <c r="K612" s="130"/>
      <c r="L612" s="130"/>
      <c r="M612" s="148"/>
      <c r="N612" s="130"/>
      <c r="O612" s="130"/>
      <c r="P612" s="130"/>
      <c r="X612" s="1"/>
    </row>
    <row r="613" spans="1:24" s="18" customFormat="1" ht="15" customHeight="1">
      <c r="A613" s="11"/>
      <c r="B613" s="81"/>
      <c r="C613" s="81"/>
      <c r="D613" s="30"/>
      <c r="E613" s="30"/>
      <c r="F613" s="79"/>
      <c r="G613" s="79"/>
      <c r="H613" s="80"/>
      <c r="I613" s="80"/>
      <c r="J613" s="26"/>
      <c r="K613" s="130"/>
      <c r="L613" s="130"/>
      <c r="M613" s="148"/>
      <c r="N613" s="130"/>
      <c r="O613" s="130"/>
      <c r="P613" s="130"/>
      <c r="X613" s="1"/>
    </row>
    <row r="614" spans="1:24" s="18" customFormat="1" hidden="1">
      <c r="A614" s="11"/>
      <c r="B614" s="81"/>
      <c r="C614" s="81"/>
      <c r="D614" s="30"/>
      <c r="E614" s="30"/>
      <c r="F614" s="79"/>
      <c r="G614" s="79"/>
      <c r="H614" s="80"/>
      <c r="I614" s="80"/>
      <c r="J614" s="26"/>
      <c r="K614" s="130"/>
      <c r="L614" s="130"/>
      <c r="M614" s="148"/>
      <c r="N614" s="130"/>
      <c r="O614" s="130"/>
      <c r="P614" s="130"/>
      <c r="X614" s="1"/>
    </row>
    <row r="615" spans="1:24" s="9" customFormat="1">
      <c r="A615" s="18"/>
      <c r="B615" s="26"/>
      <c r="C615" s="45"/>
      <c r="D615" s="44"/>
      <c r="E615" s="44"/>
      <c r="F615" s="10"/>
      <c r="G615" s="10"/>
      <c r="H615" s="44"/>
      <c r="I615" s="44"/>
      <c r="J615" s="44"/>
      <c r="K615" s="130"/>
      <c r="L615" s="130"/>
      <c r="M615" s="148"/>
      <c r="N615" s="130"/>
      <c r="O615" s="130"/>
      <c r="P615" s="130"/>
      <c r="Q615" s="18"/>
      <c r="R615" s="18"/>
      <c r="S615" s="18"/>
      <c r="T615" s="18"/>
      <c r="U615" s="18"/>
      <c r="V615" s="18"/>
      <c r="W615" s="18"/>
    </row>
    <row r="616" spans="1:24" s="9" customFormat="1" hidden="1">
      <c r="A616" s="18"/>
      <c r="B616" s="26"/>
      <c r="C616" s="45"/>
      <c r="D616" s="44"/>
      <c r="E616" s="44"/>
      <c r="F616" s="10"/>
      <c r="G616" s="10"/>
      <c r="H616" s="44"/>
      <c r="I616" s="44"/>
      <c r="J616" s="44"/>
      <c r="K616" s="130"/>
      <c r="L616" s="130"/>
      <c r="M616" s="148"/>
      <c r="N616" s="130"/>
      <c r="O616" s="130"/>
      <c r="P616" s="130"/>
      <c r="Q616" s="18"/>
      <c r="R616" s="18"/>
      <c r="S616" s="18"/>
      <c r="T616" s="18"/>
      <c r="U616" s="18"/>
      <c r="V616" s="18"/>
      <c r="W616" s="18"/>
    </row>
    <row r="617" spans="1:24" s="9" customFormat="1">
      <c r="A617" s="50" t="s">
        <v>140</v>
      </c>
      <c r="B617" s="10"/>
      <c r="C617" s="10"/>
      <c r="D617" s="18"/>
      <c r="E617" s="18"/>
      <c r="F617" s="44" t="s">
        <v>116</v>
      </c>
      <c r="G617" s="44"/>
      <c r="H617" s="44" t="s">
        <v>117</v>
      </c>
      <c r="I617" s="44"/>
      <c r="J617" s="44" t="s">
        <v>116</v>
      </c>
      <c r="K617" s="130"/>
      <c r="L617" s="130"/>
      <c r="M617" s="148"/>
      <c r="N617" s="130"/>
      <c r="O617" s="130"/>
      <c r="P617" s="130"/>
      <c r="Q617" s="18"/>
      <c r="R617" s="18"/>
      <c r="S617" s="18"/>
      <c r="T617" s="18"/>
      <c r="U617" s="18"/>
      <c r="V617" s="18"/>
      <c r="W617" s="18"/>
    </row>
    <row r="618" spans="1:24" s="9" customFormat="1">
      <c r="A618" s="23" t="s">
        <v>118</v>
      </c>
      <c r="B618" s="10"/>
      <c r="C618" s="10"/>
      <c r="D618" s="18"/>
      <c r="E618" s="18"/>
      <c r="F618" s="91">
        <v>44562</v>
      </c>
      <c r="G618" s="92"/>
      <c r="H618" s="10"/>
      <c r="I618" s="44"/>
      <c r="J618" s="91">
        <v>44926</v>
      </c>
      <c r="K618" s="130"/>
      <c r="L618" s="130"/>
      <c r="M618" s="148"/>
      <c r="N618" s="130"/>
      <c r="O618" s="130"/>
      <c r="P618" s="130"/>
      <c r="Q618" s="18"/>
      <c r="R618" s="18"/>
      <c r="S618" s="18"/>
      <c r="T618" s="18"/>
      <c r="U618" s="18"/>
      <c r="V618" s="18"/>
      <c r="W618" s="18"/>
    </row>
    <row r="619" spans="1:24" s="9" customFormat="1">
      <c r="A619" s="23"/>
      <c r="B619" s="10"/>
      <c r="C619" s="10"/>
      <c r="D619" s="18"/>
      <c r="E619" s="18"/>
      <c r="F619" s="92" t="s">
        <v>119</v>
      </c>
      <c r="G619" s="92"/>
      <c r="H619" s="125" t="s">
        <v>119</v>
      </c>
      <c r="I619" s="44"/>
      <c r="J619" s="44" t="s">
        <v>119</v>
      </c>
      <c r="K619" s="130"/>
      <c r="L619" s="178"/>
      <c r="M619" s="148"/>
      <c r="N619" s="130"/>
      <c r="O619" s="130"/>
      <c r="P619" s="130"/>
      <c r="Q619" s="18"/>
      <c r="R619" s="18"/>
      <c r="S619" s="18"/>
      <c r="T619" s="18"/>
      <c r="U619" s="18"/>
      <c r="V619" s="18"/>
      <c r="W619" s="18"/>
    </row>
    <row r="620" spans="1:24">
      <c r="A620" s="60"/>
      <c r="F620" s="93">
        <v>0</v>
      </c>
      <c r="G620" s="93"/>
      <c r="H620" s="105">
        <v>0</v>
      </c>
      <c r="I620" s="93"/>
      <c r="J620" s="112">
        <f t="shared" ref="J620:J624" si="0">+SUM(F620:H620)</f>
        <v>0</v>
      </c>
      <c r="L620" s="178"/>
      <c r="O620" s="179"/>
    </row>
    <row r="621" spans="1:24">
      <c r="A621" s="10" t="s">
        <v>120</v>
      </c>
      <c r="F621" s="93">
        <v>0</v>
      </c>
      <c r="G621" s="93"/>
      <c r="H621" s="105">
        <v>3400</v>
      </c>
      <c r="I621" s="93"/>
      <c r="J621" s="112">
        <f t="shared" si="0"/>
        <v>3400</v>
      </c>
      <c r="L621" s="178"/>
      <c r="O621" s="179"/>
    </row>
    <row r="622" spans="1:24">
      <c r="A622" s="10" t="s">
        <v>100</v>
      </c>
      <c r="B622" s="26"/>
      <c r="C622" s="45"/>
      <c r="F622" s="93">
        <v>0</v>
      </c>
      <c r="G622" s="93"/>
      <c r="H622" s="105">
        <f>14434</f>
        <v>14434</v>
      </c>
      <c r="I622" s="93"/>
      <c r="J622" s="112">
        <f t="shared" si="0"/>
        <v>14434</v>
      </c>
      <c r="L622" s="178"/>
      <c r="O622" s="179"/>
    </row>
    <row r="623" spans="1:24" s="8" customFormat="1">
      <c r="A623" s="60" t="s">
        <v>3</v>
      </c>
      <c r="B623" s="10"/>
      <c r="C623" s="10"/>
      <c r="D623" s="21"/>
      <c r="E623" s="21"/>
      <c r="F623" s="93">
        <v>0</v>
      </c>
      <c r="G623" s="93"/>
      <c r="H623" s="105">
        <f>4210</f>
        <v>4210</v>
      </c>
      <c r="I623" s="93"/>
      <c r="J623" s="112">
        <f t="shared" si="0"/>
        <v>4210</v>
      </c>
      <c r="K623" s="176"/>
      <c r="L623" s="178"/>
      <c r="M623" s="177"/>
      <c r="N623" s="176"/>
      <c r="O623" s="180"/>
      <c r="P623" s="176"/>
      <c r="Q623" s="21"/>
      <c r="R623" s="21"/>
      <c r="S623" s="21"/>
      <c r="T623" s="21"/>
      <c r="U623" s="21"/>
      <c r="V623" s="21"/>
      <c r="W623" s="21"/>
    </row>
    <row r="624" spans="1:24">
      <c r="A624" s="60"/>
      <c r="F624" s="93">
        <v>0</v>
      </c>
      <c r="G624" s="93"/>
      <c r="H624" s="105"/>
      <c r="I624" s="93"/>
      <c r="J624" s="112">
        <f t="shared" si="0"/>
        <v>0</v>
      </c>
      <c r="L624" s="178"/>
      <c r="O624" s="179"/>
    </row>
    <row r="625" spans="1:23" ht="19.5" thickBot="1">
      <c r="F625" s="96">
        <f>+SUM(F620:F624)</f>
        <v>0</v>
      </c>
      <c r="G625" s="93"/>
      <c r="H625" s="111">
        <f>+SUM(H620:H624)</f>
        <v>22044</v>
      </c>
      <c r="I625" s="93"/>
      <c r="J625" s="111">
        <f>+SUM(J620:J624)</f>
        <v>22044</v>
      </c>
    </row>
    <row r="626" spans="1:23" ht="38.25" customHeight="1" thickTop="1">
      <c r="A626" s="23"/>
      <c r="B626" s="26"/>
      <c r="C626" s="45"/>
      <c r="F626" s="45"/>
      <c r="G626" s="93"/>
      <c r="H626" s="45"/>
      <c r="I626" s="93"/>
      <c r="J626" s="97"/>
    </row>
    <row r="627" spans="1:23">
      <c r="A627" s="23" t="s">
        <v>122</v>
      </c>
      <c r="B627" s="26"/>
      <c r="C627" s="45"/>
      <c r="F627" s="45"/>
      <c r="G627" s="93"/>
      <c r="H627" s="45"/>
      <c r="I627" s="93"/>
      <c r="J627" s="105"/>
      <c r="M627" s="130"/>
      <c r="Q627" s="1"/>
      <c r="R627" s="1"/>
      <c r="S627" s="1"/>
      <c r="T627" s="1"/>
      <c r="U627" s="1"/>
      <c r="V627" s="1"/>
      <c r="W627" s="1"/>
    </row>
    <row r="628" spans="1:23">
      <c r="B628" s="26"/>
      <c r="C628" s="45"/>
      <c r="F628" s="105">
        <v>0</v>
      </c>
      <c r="G628" s="93"/>
      <c r="H628" s="105">
        <v>0</v>
      </c>
      <c r="I628" s="93"/>
      <c r="J628" s="105">
        <f t="shared" ref="J628:J632" si="1">+SUM(F628:H628)</f>
        <v>0</v>
      </c>
      <c r="M628" s="130"/>
      <c r="Q628" s="1"/>
      <c r="R628" s="1"/>
      <c r="S628" s="1"/>
      <c r="T628" s="1"/>
      <c r="U628" s="1"/>
      <c r="V628" s="1"/>
      <c r="W628" s="1"/>
    </row>
    <row r="629" spans="1:23">
      <c r="A629" s="10" t="s">
        <v>120</v>
      </c>
      <c r="B629" s="26"/>
      <c r="C629" s="45"/>
      <c r="F629" s="105">
        <v>0</v>
      </c>
      <c r="G629" s="93"/>
      <c r="H629" s="105">
        <f>20%*J621</f>
        <v>680</v>
      </c>
      <c r="I629" s="93"/>
      <c r="J629" s="105">
        <f t="shared" si="1"/>
        <v>680</v>
      </c>
      <c r="M629" s="130"/>
      <c r="Q629" s="1"/>
      <c r="R629" s="1"/>
      <c r="S629" s="1"/>
      <c r="T629" s="1"/>
      <c r="U629" s="1"/>
      <c r="V629" s="1"/>
      <c r="W629" s="1"/>
    </row>
    <row r="630" spans="1:23">
      <c r="A630" s="10" t="s">
        <v>100</v>
      </c>
      <c r="B630" s="26"/>
      <c r="C630" s="45"/>
      <c r="F630" s="105">
        <v>0</v>
      </c>
      <c r="G630" s="93"/>
      <c r="H630" s="105">
        <f>20%*J622</f>
        <v>2886.8</v>
      </c>
      <c r="I630" s="93"/>
      <c r="J630" s="105">
        <f t="shared" si="1"/>
        <v>2886.8</v>
      </c>
      <c r="M630" s="130"/>
      <c r="Q630" s="1"/>
      <c r="R630" s="1"/>
      <c r="S630" s="1"/>
      <c r="T630" s="1"/>
      <c r="U630" s="1"/>
      <c r="V630" s="1"/>
      <c r="W630" s="1"/>
    </row>
    <row r="631" spans="1:23">
      <c r="A631" s="60" t="s">
        <v>121</v>
      </c>
      <c r="B631" s="26"/>
      <c r="C631" s="45"/>
      <c r="F631" s="105">
        <v>0</v>
      </c>
      <c r="G631" s="93"/>
      <c r="H631" s="105">
        <f>33%*J623</f>
        <v>1389.3</v>
      </c>
      <c r="I631" s="93"/>
      <c r="J631" s="105">
        <f t="shared" si="1"/>
        <v>1389.3</v>
      </c>
      <c r="M631" s="130"/>
      <c r="Q631" s="1"/>
      <c r="R631" s="1"/>
      <c r="S631" s="1"/>
      <c r="T631" s="1"/>
      <c r="U631" s="1"/>
      <c r="V631" s="1"/>
      <c r="W631" s="1"/>
    </row>
    <row r="632" spans="1:23" s="9" customFormat="1">
      <c r="A632" s="60"/>
      <c r="B632" s="26"/>
      <c r="C632" s="45"/>
      <c r="D632" s="18"/>
      <c r="E632" s="18"/>
      <c r="F632" s="105">
        <v>0</v>
      </c>
      <c r="G632" s="93"/>
      <c r="H632" s="105">
        <f>0.1*J624</f>
        <v>0</v>
      </c>
      <c r="I632" s="93"/>
      <c r="J632" s="105">
        <f t="shared" si="1"/>
        <v>0</v>
      </c>
      <c r="K632" s="130"/>
      <c r="L632" s="130"/>
      <c r="M632" s="130"/>
      <c r="N632" s="130"/>
      <c r="O632" s="130"/>
      <c r="P632" s="130"/>
    </row>
    <row r="633" spans="1:23" s="9" customFormat="1" ht="19.5" thickBot="1">
      <c r="A633" s="10"/>
      <c r="B633" s="26"/>
      <c r="C633" s="45"/>
      <c r="D633" s="18"/>
      <c r="E633" s="18"/>
      <c r="F633" s="111">
        <f>+SUM(F628:F632)</f>
        <v>0</v>
      </c>
      <c r="G633" s="93"/>
      <c r="H633" s="111">
        <f>+SUM(H628:H632)</f>
        <v>4956.1000000000004</v>
      </c>
      <c r="I633" s="93"/>
      <c r="J633" s="111">
        <f>+SUM(J628:J632)</f>
        <v>4956.1000000000004</v>
      </c>
      <c r="K633" s="130"/>
      <c r="L633" s="130"/>
      <c r="M633" s="130"/>
      <c r="N633" s="130"/>
      <c r="O633" s="130"/>
      <c r="P633" s="130"/>
    </row>
    <row r="634" spans="1:23" s="9" customFormat="1" ht="14.25" customHeight="1" thickTop="1">
      <c r="A634" s="10"/>
      <c r="B634" s="26"/>
      <c r="C634" s="45"/>
      <c r="D634" s="45"/>
      <c r="E634" s="93"/>
      <c r="F634" s="45"/>
      <c r="G634" s="93"/>
      <c r="H634" s="98"/>
      <c r="I634" s="93"/>
      <c r="J634" s="107"/>
      <c r="K634" s="130"/>
      <c r="L634" s="130"/>
      <c r="M634" s="130"/>
      <c r="N634" s="130"/>
      <c r="O634" s="130"/>
      <c r="P634" s="130"/>
    </row>
    <row r="635" spans="1:23" s="9" customFormat="1" hidden="1">
      <c r="A635" s="10"/>
      <c r="B635" s="26"/>
      <c r="C635" s="45"/>
      <c r="D635" s="45"/>
      <c r="E635" s="93"/>
      <c r="F635" s="45"/>
      <c r="G635" s="93"/>
      <c r="H635" s="98"/>
      <c r="I635" s="93"/>
      <c r="J635" s="107"/>
      <c r="K635" s="130"/>
      <c r="L635" s="130"/>
      <c r="M635" s="130"/>
      <c r="N635" s="130"/>
      <c r="O635" s="130"/>
      <c r="P635" s="130"/>
    </row>
    <row r="636" spans="1:23" s="9" customFormat="1" ht="19.5" thickBot="1">
      <c r="A636" s="23" t="s">
        <v>178</v>
      </c>
      <c r="B636" s="26"/>
      <c r="C636" s="45"/>
      <c r="D636" s="45"/>
      <c r="E636" s="93"/>
      <c r="F636" s="45"/>
      <c r="G636" s="93"/>
      <c r="H636" s="98"/>
      <c r="I636" s="93"/>
      <c r="J636" s="110">
        <f>+J625-J633</f>
        <v>17087.900000000001</v>
      </c>
      <c r="K636" s="155"/>
      <c r="L636" s="155"/>
      <c r="M636" s="130"/>
      <c r="N636" s="130"/>
      <c r="O636" s="130"/>
      <c r="P636" s="130"/>
    </row>
    <row r="637" spans="1:23" s="9" customFormat="1" ht="19.5" thickTop="1">
      <c r="A637" s="23"/>
      <c r="B637" s="26"/>
      <c r="C637" s="45"/>
      <c r="D637" s="45"/>
      <c r="E637" s="93"/>
      <c r="F637" s="45"/>
      <c r="G637" s="93"/>
      <c r="H637" s="98"/>
      <c r="I637" s="93"/>
      <c r="J637" s="42"/>
      <c r="K637" s="130"/>
      <c r="L637" s="155"/>
      <c r="M637" s="130"/>
      <c r="N637" s="130"/>
      <c r="O637" s="130"/>
      <c r="P637" s="130"/>
    </row>
    <row r="638" spans="1:23" s="9" customFormat="1" ht="8.25" customHeight="1">
      <c r="A638" s="26"/>
      <c r="B638" s="26"/>
      <c r="C638" s="45"/>
      <c r="D638" s="45"/>
      <c r="E638" s="45"/>
      <c r="F638" s="45"/>
      <c r="G638" s="45"/>
      <c r="H638" s="98"/>
      <c r="I638" s="98"/>
      <c r="J638" s="98"/>
      <c r="K638" s="130"/>
      <c r="L638" s="154"/>
      <c r="M638" s="148"/>
      <c r="N638" s="130"/>
      <c r="O638" s="130"/>
      <c r="P638" s="130"/>
      <c r="Q638" s="18"/>
      <c r="R638" s="18"/>
      <c r="S638" s="18"/>
      <c r="T638" s="18"/>
      <c r="U638" s="18"/>
      <c r="V638" s="18"/>
      <c r="W638" s="18"/>
    </row>
    <row r="639" spans="1:23">
      <c r="A639" s="11" t="s">
        <v>141</v>
      </c>
      <c r="L639" s="155"/>
    </row>
    <row r="640" spans="1:23" ht="21" customHeight="1">
      <c r="A640" s="10" t="s">
        <v>135</v>
      </c>
    </row>
    <row r="641" spans="1:23" ht="12.75" customHeight="1"/>
    <row r="642" spans="1:23">
      <c r="A642" s="17" t="s">
        <v>212</v>
      </c>
      <c r="B642" s="26"/>
      <c r="C642" s="26"/>
      <c r="D642" s="30"/>
      <c r="E642" s="30"/>
      <c r="F642" s="79"/>
      <c r="G642" s="79"/>
      <c r="I642" s="80"/>
      <c r="J642" s="65"/>
      <c r="K642" s="175"/>
    </row>
    <row r="643" spans="1:23">
      <c r="B643" s="26"/>
      <c r="C643" s="26"/>
      <c r="D643" s="30"/>
      <c r="E643" s="30"/>
      <c r="F643" s="79"/>
      <c r="G643" s="79"/>
      <c r="I643" s="80"/>
      <c r="J643" s="112">
        <v>0</v>
      </c>
      <c r="K643" s="175"/>
    </row>
    <row r="644" spans="1:23">
      <c r="A644" s="10" t="s">
        <v>179</v>
      </c>
      <c r="B644" s="26"/>
      <c r="C644" s="26"/>
      <c r="D644" s="30"/>
      <c r="E644" s="30"/>
      <c r="F644" s="79"/>
      <c r="G644" s="79"/>
      <c r="I644" s="80"/>
      <c r="J644" s="65">
        <v>1700</v>
      </c>
    </row>
    <row r="645" spans="1:23">
      <c r="A645" s="10" t="s">
        <v>180</v>
      </c>
      <c r="B645" s="26"/>
      <c r="C645" s="26"/>
      <c r="D645" s="30"/>
      <c r="E645" s="30"/>
      <c r="F645" s="79"/>
      <c r="G645" s="79"/>
      <c r="I645" s="80"/>
      <c r="J645" s="65">
        <v>2600</v>
      </c>
    </row>
    <row r="646" spans="1:23">
      <c r="A646" s="10" t="s">
        <v>181</v>
      </c>
      <c r="B646" s="26"/>
      <c r="C646" s="26"/>
      <c r="D646" s="30"/>
      <c r="E646" s="30"/>
      <c r="F646" s="79"/>
      <c r="G646" s="79"/>
      <c r="I646" s="80"/>
      <c r="J646" s="65">
        <v>1500</v>
      </c>
      <c r="K646" s="155"/>
    </row>
    <row r="647" spans="1:23">
      <c r="A647" s="10" t="s">
        <v>134</v>
      </c>
      <c r="B647" s="26"/>
      <c r="C647" s="26"/>
      <c r="D647" s="30"/>
      <c r="E647" s="30"/>
      <c r="F647" s="79"/>
      <c r="G647" s="79"/>
      <c r="I647" s="80"/>
      <c r="J647" s="65">
        <v>2700</v>
      </c>
    </row>
    <row r="648" spans="1:23">
      <c r="A648" s="10" t="s">
        <v>182</v>
      </c>
      <c r="B648" s="26"/>
      <c r="C648" s="26"/>
      <c r="D648" s="30"/>
      <c r="E648" s="30"/>
      <c r="F648" s="79"/>
      <c r="G648" s="79"/>
      <c r="I648" s="80"/>
      <c r="J648" s="65">
        <v>1400</v>
      </c>
    </row>
    <row r="649" spans="1:23" s="102" customFormat="1" ht="19.5" thickBot="1">
      <c r="A649" s="17"/>
      <c r="B649" s="23" t="s">
        <v>123</v>
      </c>
      <c r="C649" s="23"/>
      <c r="D649" s="99"/>
      <c r="E649" s="99"/>
      <c r="F649" s="79"/>
      <c r="G649" s="79"/>
      <c r="H649" s="17"/>
      <c r="I649" s="80"/>
      <c r="J649" s="103">
        <f>SUM(J643:J648)</f>
        <v>9900</v>
      </c>
      <c r="K649" s="157"/>
      <c r="L649" s="157"/>
      <c r="M649" s="158"/>
      <c r="N649" s="157"/>
      <c r="O649" s="157"/>
      <c r="P649" s="157"/>
      <c r="Q649" s="100"/>
      <c r="R649" s="100"/>
      <c r="S649" s="100"/>
      <c r="T649" s="100"/>
      <c r="U649" s="100"/>
      <c r="V649" s="100"/>
      <c r="W649" s="100"/>
    </row>
    <row r="650" spans="1:23" ht="19.5" thickTop="1">
      <c r="B650" s="26"/>
      <c r="C650" s="26"/>
      <c r="D650" s="30"/>
      <c r="E650" s="30"/>
      <c r="F650" s="79"/>
      <c r="G650" s="79"/>
      <c r="I650" s="80"/>
      <c r="J650" s="112"/>
      <c r="K650" s="175"/>
    </row>
    <row r="651" spans="1:23">
      <c r="B651" s="26"/>
      <c r="C651" s="26"/>
      <c r="D651" s="30"/>
      <c r="E651" s="30"/>
      <c r="F651" s="79"/>
      <c r="G651" s="79"/>
      <c r="I651" s="80"/>
      <c r="J651" s="112"/>
      <c r="K651" s="175"/>
    </row>
    <row r="652" spans="1:23">
      <c r="B652" s="26"/>
      <c r="C652" s="26"/>
      <c r="D652" s="30"/>
      <c r="E652" s="30"/>
      <c r="F652" s="79"/>
      <c r="G652" s="79"/>
      <c r="I652" s="80"/>
      <c r="J652" s="112"/>
      <c r="K652" s="175"/>
    </row>
    <row r="653" spans="1:23">
      <c r="B653" s="26"/>
      <c r="C653" s="26"/>
      <c r="D653" s="30"/>
      <c r="E653" s="30"/>
      <c r="F653" s="79"/>
      <c r="G653" s="79"/>
      <c r="I653" s="80"/>
      <c r="J653" s="129"/>
      <c r="K653" s="175"/>
    </row>
    <row r="654" spans="1:23" ht="11.25" customHeight="1">
      <c r="B654" s="26"/>
      <c r="C654" s="26"/>
      <c r="D654" s="30"/>
      <c r="E654" s="30"/>
      <c r="F654" s="79"/>
      <c r="G654" s="79"/>
      <c r="I654" s="80"/>
      <c r="J654" s="106"/>
      <c r="K654" s="175"/>
    </row>
    <row r="655" spans="1:23">
      <c r="A655" s="17"/>
      <c r="B655" s="26"/>
      <c r="C655" s="26"/>
      <c r="D655" s="30"/>
      <c r="E655" s="30"/>
      <c r="F655" s="79"/>
      <c r="G655" s="79"/>
      <c r="I655" s="80"/>
      <c r="J655" s="65"/>
    </row>
    <row r="656" spans="1:23">
      <c r="B656" s="26"/>
      <c r="C656" s="26"/>
      <c r="D656" s="30"/>
      <c r="E656" s="30"/>
      <c r="F656" s="79"/>
      <c r="G656" s="79"/>
      <c r="I656" s="80"/>
      <c r="J656" s="65"/>
    </row>
    <row r="657" spans="1:24">
      <c r="B657" s="26"/>
      <c r="C657" s="26"/>
      <c r="D657" s="30"/>
      <c r="E657" s="30"/>
      <c r="F657" s="79"/>
      <c r="G657" s="79"/>
      <c r="I657" s="80"/>
      <c r="J657" s="65"/>
    </row>
    <row r="658" spans="1:24">
      <c r="A658" s="17"/>
      <c r="B658" s="23"/>
      <c r="C658" s="26"/>
      <c r="D658" s="30"/>
      <c r="E658" s="30"/>
      <c r="F658" s="79"/>
      <c r="G658" s="79"/>
      <c r="I658" s="80"/>
      <c r="J658" s="65"/>
    </row>
    <row r="659" spans="1:24">
      <c r="B659" s="26"/>
      <c r="C659" s="26"/>
      <c r="D659" s="30"/>
      <c r="E659" s="30"/>
      <c r="F659" s="79"/>
      <c r="G659" s="79"/>
      <c r="I659" s="80"/>
      <c r="J659" s="65"/>
    </row>
    <row r="660" spans="1:24">
      <c r="B660" s="26"/>
      <c r="C660" s="26"/>
      <c r="D660" s="30"/>
      <c r="E660" s="30"/>
      <c r="F660" s="79"/>
      <c r="G660" s="79"/>
      <c r="I660" s="80"/>
      <c r="J660" s="65"/>
    </row>
    <row r="661" spans="1:24">
      <c r="B661" s="26"/>
      <c r="C661" s="26"/>
      <c r="D661" s="30"/>
      <c r="E661" s="30"/>
      <c r="F661" s="79"/>
      <c r="G661" s="79"/>
      <c r="I661" s="80"/>
      <c r="J661" s="65"/>
    </row>
    <row r="662" spans="1:24">
      <c r="A662" s="11" t="s">
        <v>215</v>
      </c>
      <c r="F662" s="79"/>
      <c r="G662" s="79"/>
      <c r="H662" s="80"/>
      <c r="I662" s="80"/>
      <c r="J662" s="26"/>
    </row>
    <row r="663" spans="1:24" ht="21.75" customHeight="1">
      <c r="A663" s="10" t="s">
        <v>216</v>
      </c>
      <c r="F663" s="79"/>
      <c r="G663" s="79"/>
      <c r="H663" s="80"/>
      <c r="I663" s="80"/>
      <c r="J663" s="26"/>
    </row>
    <row r="664" spans="1:24" s="5" customFormat="1">
      <c r="A664" s="52"/>
      <c r="B664" s="23"/>
      <c r="C664" s="60"/>
      <c r="D664" s="52"/>
      <c r="E664" s="52"/>
      <c r="F664" s="52"/>
      <c r="G664" s="52"/>
      <c r="H664" s="52"/>
      <c r="I664" s="52"/>
      <c r="J664" s="52"/>
      <c r="K664" s="162"/>
      <c r="L664" s="162"/>
      <c r="M664" s="163"/>
      <c r="N664" s="162"/>
      <c r="O664" s="162"/>
      <c r="P664" s="162"/>
      <c r="Q664" s="52"/>
      <c r="R664" s="52"/>
      <c r="S664" s="52"/>
      <c r="T664" s="52"/>
      <c r="U664" s="52"/>
      <c r="V664" s="52"/>
      <c r="W664" s="52"/>
    </row>
    <row r="665" spans="1:24" s="9" customFormat="1">
      <c r="A665" s="26"/>
      <c r="B665" s="26"/>
      <c r="C665" s="45"/>
      <c r="D665" s="45"/>
      <c r="E665" s="45"/>
      <c r="F665" s="45"/>
      <c r="G665" s="45"/>
      <c r="H665" s="98"/>
      <c r="I665" s="98"/>
      <c r="J665" s="98"/>
      <c r="K665" s="130"/>
      <c r="L665" s="130"/>
      <c r="M665" s="148"/>
      <c r="N665" s="130"/>
      <c r="O665" s="130"/>
      <c r="P665" s="130"/>
      <c r="Q665" s="18"/>
      <c r="R665" s="18"/>
      <c r="S665" s="18"/>
      <c r="T665" s="18"/>
      <c r="U665" s="18"/>
      <c r="V665" s="18"/>
      <c r="W665" s="18"/>
    </row>
    <row r="666" spans="1:24">
      <c r="A666" s="81"/>
      <c r="B666" s="81"/>
      <c r="C666" s="81"/>
      <c r="D666" s="30"/>
      <c r="E666" s="30"/>
      <c r="F666" s="79"/>
      <c r="G666" s="79"/>
      <c r="H666" s="80"/>
      <c r="I666" s="80"/>
      <c r="J666" s="26"/>
    </row>
    <row r="667" spans="1:24">
      <c r="A667" s="81"/>
      <c r="B667" s="81"/>
      <c r="C667" s="81"/>
      <c r="D667" s="30"/>
      <c r="E667" s="30"/>
      <c r="F667" s="79"/>
      <c r="G667" s="79"/>
      <c r="H667" s="80"/>
      <c r="I667" s="80"/>
      <c r="J667" s="26"/>
    </row>
    <row r="668" spans="1:24">
      <c r="A668" s="81"/>
      <c r="B668" s="81"/>
      <c r="C668" s="81"/>
      <c r="D668" s="30"/>
      <c r="E668" s="30"/>
      <c r="F668" s="79"/>
      <c r="G668" s="79"/>
      <c r="H668" s="80"/>
      <c r="I668" s="80"/>
      <c r="J668" s="26"/>
    </row>
    <row r="669" spans="1:24">
      <c r="A669" s="81"/>
      <c r="B669" s="81"/>
      <c r="C669" s="81"/>
      <c r="D669" s="30"/>
      <c r="E669" s="30"/>
      <c r="F669" s="79"/>
      <c r="G669" s="79"/>
      <c r="H669" s="80"/>
      <c r="I669" s="80"/>
      <c r="J669" s="26"/>
    </row>
    <row r="670" spans="1:24">
      <c r="A670" s="81"/>
      <c r="B670" s="81"/>
      <c r="C670" s="81"/>
      <c r="D670" s="30"/>
      <c r="E670" s="30"/>
      <c r="F670" s="79"/>
      <c r="G670" s="79"/>
      <c r="H670" s="80"/>
      <c r="I670" s="80"/>
      <c r="J670" s="26"/>
    </row>
    <row r="671" spans="1:24">
      <c r="A671" s="81"/>
      <c r="B671" s="81"/>
      <c r="C671" s="81"/>
      <c r="D671" s="30"/>
      <c r="E671" s="30"/>
      <c r="F671" s="79"/>
      <c r="G671" s="79"/>
      <c r="H671" s="80"/>
      <c r="I671" s="80"/>
      <c r="J671" s="26"/>
    </row>
    <row r="672" spans="1:24" s="18" customFormat="1">
      <c r="A672" s="81"/>
      <c r="B672" s="81"/>
      <c r="C672" s="81"/>
      <c r="D672" s="30"/>
      <c r="E672" s="30"/>
      <c r="F672" s="79"/>
      <c r="G672" s="79"/>
      <c r="H672" s="80"/>
      <c r="I672" s="80"/>
      <c r="J672" s="26"/>
      <c r="K672" s="130"/>
      <c r="L672" s="130"/>
      <c r="M672" s="148"/>
      <c r="N672" s="130"/>
      <c r="O672" s="130"/>
      <c r="P672" s="130"/>
      <c r="X672" s="1"/>
    </row>
    <row r="673" spans="1:24" s="18" customFormat="1">
      <c r="A673" s="81"/>
      <c r="B673" s="81"/>
      <c r="C673" s="81"/>
      <c r="D673" s="30"/>
      <c r="E673" s="30"/>
      <c r="F673" s="79"/>
      <c r="G673" s="79"/>
      <c r="H673" s="80"/>
      <c r="I673" s="80"/>
      <c r="J673" s="26"/>
      <c r="K673" s="130"/>
      <c r="L673" s="130"/>
      <c r="M673" s="148"/>
      <c r="N673" s="130"/>
      <c r="O673" s="130"/>
      <c r="P673" s="130"/>
      <c r="X673" s="1"/>
    </row>
    <row r="674" spans="1:24" s="18" customFormat="1">
      <c r="A674" s="81"/>
      <c r="B674" s="81"/>
      <c r="C674" s="81"/>
      <c r="D674" s="30"/>
      <c r="E674" s="30"/>
      <c r="F674" s="79"/>
      <c r="G674" s="79"/>
      <c r="H674" s="80"/>
      <c r="I674" s="80"/>
      <c r="J674" s="26"/>
      <c r="K674" s="130"/>
      <c r="L674" s="130"/>
      <c r="M674" s="148"/>
      <c r="N674" s="130"/>
      <c r="O674" s="130"/>
      <c r="P674" s="130"/>
      <c r="X674" s="1"/>
    </row>
  </sheetData>
  <mergeCells count="40">
    <mergeCell ref="A410:J410"/>
    <mergeCell ref="A373:J373"/>
    <mergeCell ref="A376:J376"/>
    <mergeCell ref="A466:J466"/>
    <mergeCell ref="A411:J411"/>
    <mergeCell ref="A413:J413"/>
    <mergeCell ref="A416:J416"/>
    <mergeCell ref="A419:J419"/>
    <mergeCell ref="A422:J422"/>
    <mergeCell ref="A424:J424"/>
    <mergeCell ref="A446:J446"/>
    <mergeCell ref="A448:J448"/>
    <mergeCell ref="A459:J459"/>
    <mergeCell ref="A462:J462"/>
    <mergeCell ref="A464:J464"/>
    <mergeCell ref="A179:J179"/>
    <mergeCell ref="A182:J182"/>
    <mergeCell ref="A184:J184"/>
    <mergeCell ref="A365:J365"/>
    <mergeCell ref="A371:J371"/>
    <mergeCell ref="A204:J204"/>
    <mergeCell ref="A206:J206"/>
    <mergeCell ref="A379:J379"/>
    <mergeCell ref="A381:J381"/>
    <mergeCell ref="A383:J383"/>
    <mergeCell ref="A408:J408"/>
    <mergeCell ref="A208:J208"/>
    <mergeCell ref="A154:J154"/>
    <mergeCell ref="B68:C68"/>
    <mergeCell ref="B74:C74"/>
    <mergeCell ref="B76:C76"/>
    <mergeCell ref="A130:J130"/>
    <mergeCell ref="A133:J133"/>
    <mergeCell ref="A136:J136"/>
    <mergeCell ref="B69:C69"/>
    <mergeCell ref="A140:J140"/>
    <mergeCell ref="A142:J142"/>
    <mergeCell ref="A145:J145"/>
    <mergeCell ref="A148:J148"/>
    <mergeCell ref="A151:J151"/>
  </mergeCells>
  <pageMargins left="0.7" right="0.7" top="0.75" bottom="0.75" header="0.3" footer="0.3"/>
  <pageSetup paperSize="9" scale="60" orientation="portrait" r:id="rId1"/>
  <headerFooter differentFirst="1">
    <oddHeader>&amp;RPage &amp;P of 13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X674"/>
  <sheetViews>
    <sheetView showGridLines="0" topLeftCell="A660" zoomScaleNormal="100" workbookViewId="0">
      <selection activeCell="AO410" sqref="AO410"/>
    </sheetView>
  </sheetViews>
  <sheetFormatPr defaultColWidth="9.125" defaultRowHeight="18.75"/>
  <cols>
    <col min="1" max="1" width="23.125" style="10" customWidth="1"/>
    <col min="2" max="2" width="13.5" style="10" customWidth="1"/>
    <col min="3" max="3" width="8.625" style="10" customWidth="1"/>
    <col min="4" max="4" width="16.375" style="10" customWidth="1"/>
    <col min="5" max="5" width="1" style="10" customWidth="1"/>
    <col min="6" max="6" width="14.375" style="10" customWidth="1"/>
    <col min="7" max="7" width="1.125" style="10" customWidth="1"/>
    <col min="8" max="8" width="16" style="10" customWidth="1"/>
    <col min="9" max="9" width="0.875" style="10" customWidth="1"/>
    <col min="10" max="10" width="19" style="10" bestFit="1" customWidth="1"/>
    <col min="11" max="11" width="22.625" style="18" customWidth="1"/>
    <col min="12" max="12" width="17.5" style="18" customWidth="1"/>
    <col min="13" max="13" width="12.5" style="22" customWidth="1"/>
    <col min="14" max="20" width="9.125" style="18"/>
    <col min="21" max="21" width="20.5" style="18" customWidth="1"/>
    <col min="22" max="22" width="17.375" style="18" customWidth="1"/>
    <col min="23" max="23" width="14.625" style="18" customWidth="1"/>
    <col min="24" max="16384" width="9.125" style="1"/>
  </cols>
  <sheetData>
    <row r="2" spans="1:9" ht="20.25">
      <c r="A2" s="113" t="s">
        <v>142</v>
      </c>
    </row>
    <row r="3" spans="1:9">
      <c r="A3" s="11" t="s">
        <v>221</v>
      </c>
    </row>
    <row r="4" spans="1:9">
      <c r="A4" s="12"/>
    </row>
    <row r="8" spans="1:9">
      <c r="A8" s="11" t="s">
        <v>19</v>
      </c>
      <c r="H8" s="13" t="s">
        <v>20</v>
      </c>
      <c r="I8" s="13"/>
    </row>
    <row r="9" spans="1:9">
      <c r="H9" s="14"/>
      <c r="I9" s="14"/>
    </row>
    <row r="10" spans="1:9">
      <c r="A10" s="10" t="s">
        <v>21</v>
      </c>
      <c r="H10" s="14">
        <v>2</v>
      </c>
      <c r="I10" s="14"/>
    </row>
    <row r="11" spans="1:9">
      <c r="H11" s="14"/>
      <c r="I11" s="14"/>
    </row>
    <row r="12" spans="1:9">
      <c r="H12" s="14"/>
      <c r="I12" s="14"/>
    </row>
    <row r="13" spans="1:9">
      <c r="H13" s="14"/>
      <c r="I13" s="14"/>
    </row>
    <row r="14" spans="1:9">
      <c r="A14" s="10" t="s">
        <v>22</v>
      </c>
      <c r="H14" s="15" t="s">
        <v>23</v>
      </c>
      <c r="I14" s="15"/>
    </row>
    <row r="15" spans="1:9">
      <c r="H15" s="14"/>
      <c r="I15" s="14"/>
    </row>
    <row r="16" spans="1:9">
      <c r="H16" s="14"/>
      <c r="I16" s="14"/>
    </row>
    <row r="17" spans="1:9">
      <c r="H17" s="14"/>
      <c r="I17" s="14"/>
    </row>
    <row r="18" spans="1:9">
      <c r="H18" s="15"/>
      <c r="I18" s="15"/>
    </row>
    <row r="19" spans="1:9">
      <c r="H19" s="14"/>
      <c r="I19" s="14"/>
    </row>
    <row r="20" spans="1:9">
      <c r="H20" s="14"/>
      <c r="I20" s="14"/>
    </row>
    <row r="21" spans="1:9">
      <c r="H21" s="14"/>
      <c r="I21" s="14"/>
    </row>
    <row r="22" spans="1:9">
      <c r="A22" s="10" t="s">
        <v>24</v>
      </c>
      <c r="H22" s="15">
        <v>5</v>
      </c>
      <c r="I22" s="15"/>
    </row>
    <row r="23" spans="1:9">
      <c r="H23" s="14"/>
      <c r="I23" s="14"/>
    </row>
    <row r="24" spans="1:9">
      <c r="H24" s="14"/>
      <c r="I24" s="14"/>
    </row>
    <row r="25" spans="1:9">
      <c r="H25" s="14"/>
      <c r="I25" s="14"/>
    </row>
    <row r="26" spans="1:9">
      <c r="H26" s="14"/>
      <c r="I26" s="14"/>
    </row>
    <row r="27" spans="1:9">
      <c r="A27" s="10" t="s">
        <v>25</v>
      </c>
      <c r="H27" s="15">
        <v>6</v>
      </c>
      <c r="I27" s="15"/>
    </row>
    <row r="28" spans="1:9">
      <c r="H28" s="14"/>
      <c r="I28" s="14"/>
    </row>
    <row r="29" spans="1:9">
      <c r="H29" s="14"/>
      <c r="I29" s="14"/>
    </row>
    <row r="30" spans="1:9">
      <c r="H30" s="14"/>
      <c r="I30" s="14"/>
    </row>
    <row r="33" spans="1:9">
      <c r="A33" s="10" t="s">
        <v>26</v>
      </c>
      <c r="H33" s="16" t="s">
        <v>124</v>
      </c>
      <c r="I33" s="16"/>
    </row>
    <row r="58" spans="1:1" ht="157.5" customHeight="1"/>
    <row r="59" spans="1:1">
      <c r="A59" s="11" t="str">
        <f>A2</f>
        <v>LITERACY 4 LIFE</v>
      </c>
    </row>
    <row r="60" spans="1:1">
      <c r="A60" s="11" t="str">
        <f>A3</f>
        <v>STATEMENT OF AFFAIRS FOR THE PERIOD ENDED 31ST DECEMBER 2023</v>
      </c>
    </row>
    <row r="61" spans="1:1">
      <c r="A61" s="11"/>
    </row>
    <row r="64" spans="1:1">
      <c r="A64" s="17" t="s">
        <v>27</v>
      </c>
    </row>
    <row r="67" spans="1:10">
      <c r="J67" s="18"/>
    </row>
    <row r="68" spans="1:10">
      <c r="A68" s="17" t="s">
        <v>28</v>
      </c>
      <c r="B68" s="145" t="s">
        <v>125</v>
      </c>
      <c r="C68" s="145"/>
      <c r="D68" s="17" t="s">
        <v>202</v>
      </c>
      <c r="J68" s="18"/>
    </row>
    <row r="69" spans="1:10">
      <c r="A69" s="17"/>
      <c r="B69" s="145" t="s">
        <v>126</v>
      </c>
      <c r="C69" s="145"/>
      <c r="D69" s="17" t="s">
        <v>206</v>
      </c>
      <c r="J69" s="18"/>
    </row>
    <row r="70" spans="1:10">
      <c r="A70" s="17"/>
      <c r="B70" s="128"/>
      <c r="C70" s="128"/>
      <c r="J70" s="18"/>
    </row>
    <row r="71" spans="1:10">
      <c r="A71" s="17"/>
      <c r="B71" s="127"/>
      <c r="C71" s="127"/>
      <c r="D71" s="10" t="s">
        <v>205</v>
      </c>
      <c r="J71" s="18"/>
    </row>
    <row r="72" spans="1:10">
      <c r="A72" s="17"/>
      <c r="B72" s="127"/>
      <c r="C72" s="127"/>
      <c r="D72" s="19" t="s">
        <v>203</v>
      </c>
      <c r="J72" s="18"/>
    </row>
    <row r="73" spans="1:10">
      <c r="A73" s="17"/>
      <c r="B73" s="127"/>
      <c r="C73" s="127"/>
      <c r="D73" s="10" t="s">
        <v>208</v>
      </c>
      <c r="J73" s="18"/>
    </row>
    <row r="74" spans="1:10">
      <c r="A74" s="17"/>
      <c r="B74" s="141"/>
      <c r="C74" s="141"/>
      <c r="J74" s="18"/>
    </row>
    <row r="75" spans="1:10">
      <c r="A75" s="17"/>
      <c r="J75" s="18"/>
    </row>
    <row r="76" spans="1:10">
      <c r="A76" s="17"/>
      <c r="B76" s="145" t="s">
        <v>127</v>
      </c>
      <c r="C76" s="145"/>
      <c r="D76" s="17" t="s">
        <v>128</v>
      </c>
      <c r="J76" s="18"/>
    </row>
    <row r="77" spans="1:10">
      <c r="A77" s="17"/>
      <c r="B77" s="14"/>
      <c r="C77" s="14"/>
      <c r="D77" s="10" t="s">
        <v>129</v>
      </c>
      <c r="J77" s="18"/>
    </row>
    <row r="78" spans="1:10">
      <c r="A78" s="17"/>
      <c r="B78" s="14"/>
      <c r="C78" s="14"/>
      <c r="D78" s="10" t="s">
        <v>207</v>
      </c>
      <c r="J78" s="18"/>
    </row>
    <row r="79" spans="1:10">
      <c r="A79" s="17"/>
      <c r="J79" s="18"/>
    </row>
    <row r="80" spans="1:10">
      <c r="A80" s="17" t="s">
        <v>29</v>
      </c>
      <c r="D80" s="17" t="s">
        <v>202</v>
      </c>
      <c r="J80" s="18"/>
    </row>
    <row r="81" spans="1:10">
      <c r="A81" s="17"/>
      <c r="D81" s="10" t="s">
        <v>205</v>
      </c>
      <c r="J81" s="18"/>
    </row>
    <row r="82" spans="1:10">
      <c r="A82" s="17"/>
      <c r="D82" s="19" t="s">
        <v>203</v>
      </c>
      <c r="E82" s="20"/>
      <c r="J82" s="18"/>
    </row>
    <row r="83" spans="1:10">
      <c r="A83" s="17"/>
      <c r="D83" s="10" t="s">
        <v>208</v>
      </c>
      <c r="J83" s="18"/>
    </row>
    <row r="84" spans="1:10">
      <c r="A84" s="17"/>
      <c r="J84" s="18"/>
    </row>
    <row r="85" spans="1:10">
      <c r="A85" s="17"/>
      <c r="J85" s="18"/>
    </row>
    <row r="86" spans="1:10">
      <c r="A86" s="17"/>
      <c r="J86" s="18"/>
    </row>
    <row r="87" spans="1:10">
      <c r="A87" s="17"/>
      <c r="J87" s="18"/>
    </row>
    <row r="88" spans="1:10">
      <c r="A88" s="17" t="s">
        <v>30</v>
      </c>
      <c r="D88" s="19" t="s">
        <v>203</v>
      </c>
      <c r="E88" s="20"/>
      <c r="J88" s="18"/>
    </row>
    <row r="89" spans="1:10">
      <c r="A89" s="17"/>
      <c r="D89" s="10" t="s">
        <v>205</v>
      </c>
      <c r="J89" s="18"/>
    </row>
    <row r="90" spans="1:10">
      <c r="A90" s="17"/>
      <c r="D90" s="10" t="s">
        <v>208</v>
      </c>
      <c r="J90" s="18"/>
    </row>
    <row r="91" spans="1:10">
      <c r="A91" s="17"/>
      <c r="J91" s="18"/>
    </row>
    <row r="92" spans="1:10">
      <c r="A92" s="17"/>
      <c r="J92" s="18"/>
    </row>
    <row r="93" spans="1:10">
      <c r="A93" s="17"/>
      <c r="J93" s="18"/>
    </row>
    <row r="94" spans="1:10">
      <c r="A94" s="17"/>
      <c r="J94" s="18"/>
    </row>
    <row r="95" spans="1:10">
      <c r="A95" s="17"/>
      <c r="J95" s="18"/>
    </row>
    <row r="96" spans="1:10">
      <c r="A96" s="17" t="s">
        <v>130</v>
      </c>
      <c r="J96" s="18"/>
    </row>
    <row r="97" spans="1:10">
      <c r="A97" s="17"/>
      <c r="J97" s="18"/>
    </row>
    <row r="98" spans="1:10">
      <c r="A98" s="17"/>
      <c r="J98" s="18"/>
    </row>
    <row r="99" spans="1:10">
      <c r="A99" s="17"/>
      <c r="J99" s="18"/>
    </row>
    <row r="100" spans="1:10">
      <c r="A100" s="17"/>
      <c r="J100" s="18"/>
    </row>
    <row r="101" spans="1:10">
      <c r="A101" s="17"/>
      <c r="J101" s="18"/>
    </row>
    <row r="102" spans="1:10">
      <c r="A102" s="17"/>
      <c r="J102" s="18"/>
    </row>
    <row r="103" spans="1:10">
      <c r="A103" s="17"/>
      <c r="J103" s="18"/>
    </row>
    <row r="104" spans="1:10">
      <c r="A104" s="17"/>
      <c r="J104" s="18"/>
    </row>
    <row r="105" spans="1:10">
      <c r="A105" s="17" t="s">
        <v>31</v>
      </c>
      <c r="D105" s="10" t="s">
        <v>165</v>
      </c>
      <c r="J105" s="18"/>
    </row>
    <row r="106" spans="1:10">
      <c r="J106" s="18"/>
    </row>
    <row r="107" spans="1:10">
      <c r="J107" s="18"/>
    </row>
    <row r="120" spans="1:1" ht="29.1" customHeight="1"/>
    <row r="121" spans="1:1" ht="42.95" customHeight="1"/>
    <row r="122" spans="1:1" ht="19.5" customHeight="1"/>
    <row r="123" spans="1:1" ht="10.5" customHeight="1"/>
    <row r="124" spans="1:1">
      <c r="A124" s="11" t="str">
        <f>A2</f>
        <v>LITERACY 4 LIFE</v>
      </c>
    </row>
    <row r="125" spans="1:1">
      <c r="A125" s="11" t="str">
        <f>A3</f>
        <v>STATEMENT OF AFFAIRS FOR THE PERIOD ENDED 31ST DECEMBER 2023</v>
      </c>
    </row>
    <row r="126" spans="1:1">
      <c r="A126" s="11"/>
    </row>
    <row r="128" spans="1:1">
      <c r="A128" s="23" t="s">
        <v>32</v>
      </c>
    </row>
    <row r="129" spans="1:13">
      <c r="A129" s="23"/>
    </row>
    <row r="130" spans="1:13" ht="38.25" customHeight="1">
      <c r="A130" s="142" t="s">
        <v>227</v>
      </c>
      <c r="B130" s="142"/>
      <c r="C130" s="142"/>
      <c r="D130" s="142"/>
      <c r="E130" s="142"/>
      <c r="F130" s="142"/>
      <c r="G130" s="142"/>
      <c r="H130" s="142"/>
      <c r="I130" s="142"/>
      <c r="J130" s="142"/>
      <c r="K130" s="2"/>
      <c r="L130" s="2"/>
      <c r="M130" s="24"/>
    </row>
    <row r="131" spans="1:13">
      <c r="A131" s="25"/>
    </row>
    <row r="132" spans="1:13">
      <c r="A132" s="23" t="s">
        <v>34</v>
      </c>
    </row>
    <row r="133" spans="1:13">
      <c r="A133" s="142" t="s">
        <v>35</v>
      </c>
      <c r="B133" s="142"/>
      <c r="C133" s="142"/>
      <c r="D133" s="142"/>
      <c r="E133" s="142"/>
      <c r="F133" s="142"/>
      <c r="G133" s="142"/>
      <c r="H133" s="142"/>
      <c r="I133" s="142"/>
      <c r="J133" s="142"/>
    </row>
    <row r="134" spans="1:13">
      <c r="A134" s="26"/>
    </row>
    <row r="135" spans="1:13">
      <c r="A135" s="23" t="s">
        <v>36</v>
      </c>
    </row>
    <row r="136" spans="1:13">
      <c r="A136" s="142" t="s">
        <v>37</v>
      </c>
      <c r="B136" s="142"/>
      <c r="C136" s="142"/>
      <c r="D136" s="142"/>
      <c r="E136" s="142"/>
      <c r="F136" s="142"/>
      <c r="G136" s="142"/>
      <c r="H136" s="142"/>
      <c r="I136" s="142"/>
      <c r="J136" s="142"/>
    </row>
    <row r="137" spans="1:13">
      <c r="A137" s="10" t="s">
        <v>145</v>
      </c>
    </row>
    <row r="138" spans="1:13">
      <c r="A138" s="26"/>
    </row>
    <row r="139" spans="1:13">
      <c r="A139" s="23" t="s">
        <v>38</v>
      </c>
    </row>
    <row r="140" spans="1:13" ht="38.25" customHeight="1">
      <c r="A140" s="142" t="s">
        <v>39</v>
      </c>
      <c r="B140" s="142"/>
      <c r="C140" s="142"/>
      <c r="D140" s="142"/>
      <c r="E140" s="142"/>
      <c r="F140" s="142"/>
      <c r="G140" s="142"/>
      <c r="H140" s="142"/>
      <c r="I140" s="142"/>
      <c r="J140" s="142"/>
    </row>
    <row r="141" spans="1:13">
      <c r="A141" s="26"/>
    </row>
    <row r="142" spans="1:13" ht="76.5" customHeight="1">
      <c r="A142" s="142" t="s">
        <v>40</v>
      </c>
      <c r="B142" s="142"/>
      <c r="C142" s="142"/>
      <c r="D142" s="142"/>
      <c r="E142" s="142"/>
      <c r="F142" s="142"/>
      <c r="G142" s="142"/>
      <c r="H142" s="142"/>
      <c r="I142" s="142"/>
      <c r="J142" s="142"/>
    </row>
    <row r="143" spans="1:13">
      <c r="A143" s="26"/>
    </row>
    <row r="144" spans="1:13">
      <c r="A144" s="23" t="s">
        <v>41</v>
      </c>
    </row>
    <row r="145" spans="1:10" ht="39.75" customHeight="1">
      <c r="A145" s="144" t="s">
        <v>204</v>
      </c>
      <c r="B145" s="144"/>
      <c r="C145" s="144"/>
      <c r="D145" s="144"/>
      <c r="E145" s="144"/>
      <c r="F145" s="144"/>
      <c r="G145" s="144"/>
      <c r="H145" s="144"/>
      <c r="I145" s="144"/>
      <c r="J145" s="144"/>
    </row>
    <row r="146" spans="1:10">
      <c r="A146" s="27"/>
    </row>
    <row r="147" spans="1:10">
      <c r="A147" s="23" t="s">
        <v>42</v>
      </c>
    </row>
    <row r="148" spans="1:10" ht="57" customHeight="1">
      <c r="A148" s="142" t="s">
        <v>43</v>
      </c>
      <c r="B148" s="142"/>
      <c r="C148" s="142"/>
      <c r="D148" s="142"/>
      <c r="E148" s="142"/>
      <c r="F148" s="142"/>
      <c r="G148" s="142"/>
      <c r="H148" s="142"/>
      <c r="I148" s="142"/>
      <c r="J148" s="142"/>
    </row>
    <row r="149" spans="1:10">
      <c r="A149" s="26"/>
    </row>
    <row r="150" spans="1:10">
      <c r="A150" s="23" t="s">
        <v>44</v>
      </c>
    </row>
    <row r="151" spans="1:10" ht="39.75" customHeight="1">
      <c r="A151" s="142" t="s">
        <v>45</v>
      </c>
      <c r="B151" s="142"/>
      <c r="C151" s="142"/>
      <c r="D151" s="142"/>
      <c r="E151" s="142"/>
      <c r="F151" s="142"/>
      <c r="G151" s="142"/>
      <c r="H151" s="142"/>
      <c r="I151" s="142"/>
      <c r="J151" s="142"/>
    </row>
    <row r="152" spans="1:10">
      <c r="A152" s="26"/>
    </row>
    <row r="153" spans="1:10">
      <c r="A153" s="23" t="s">
        <v>46</v>
      </c>
    </row>
    <row r="154" spans="1:10" ht="35.25" customHeight="1">
      <c r="A154" s="143" t="s">
        <v>244</v>
      </c>
      <c r="B154" s="143"/>
      <c r="C154" s="143"/>
      <c r="D154" s="143"/>
      <c r="E154" s="143"/>
      <c r="F154" s="143"/>
      <c r="G154" s="143"/>
      <c r="H154" s="143"/>
      <c r="I154" s="143"/>
      <c r="J154" s="143"/>
    </row>
    <row r="155" spans="1:10">
      <c r="A155" s="26"/>
    </row>
    <row r="156" spans="1:10">
      <c r="A156" s="26"/>
    </row>
    <row r="157" spans="1:10">
      <c r="A157" s="26"/>
    </row>
    <row r="158" spans="1:10">
      <c r="A158" s="26"/>
    </row>
    <row r="159" spans="1:10">
      <c r="A159" s="26"/>
    </row>
    <row r="160" spans="1:10">
      <c r="A160" s="26"/>
    </row>
    <row r="166" spans="1:7" ht="42.95" customHeight="1"/>
    <row r="167" spans="1:7" ht="27.95" customHeight="1"/>
    <row r="168" spans="1:7" ht="132" customHeight="1"/>
    <row r="170" spans="1:7" ht="13.5" customHeight="1"/>
    <row r="171" spans="1:7">
      <c r="A171" s="11" t="str">
        <f>A2</f>
        <v>LITERACY 4 LIFE</v>
      </c>
    </row>
    <row r="172" spans="1:7">
      <c r="A172" s="11" t="str">
        <f>A3</f>
        <v>STATEMENT OF AFFAIRS FOR THE PERIOD ENDED 31ST DECEMBER 2023</v>
      </c>
    </row>
    <row r="173" spans="1:7">
      <c r="A173" s="11"/>
    </row>
    <row r="175" spans="1:7">
      <c r="A175" s="23" t="s">
        <v>47</v>
      </c>
      <c r="B175" s="26"/>
      <c r="C175" s="26"/>
      <c r="D175" s="26"/>
      <c r="E175" s="26"/>
      <c r="F175" s="28"/>
      <c r="G175" s="28"/>
    </row>
    <row r="176" spans="1:7">
      <c r="A176" s="26"/>
      <c r="B176" s="26"/>
      <c r="C176" s="26"/>
      <c r="D176" s="26"/>
      <c r="E176" s="26"/>
      <c r="F176" s="28"/>
      <c r="G176" s="28"/>
    </row>
    <row r="177" spans="1:10">
      <c r="A177" s="23" t="s">
        <v>48</v>
      </c>
    </row>
    <row r="178" spans="1:10">
      <c r="A178" s="23"/>
    </row>
    <row r="179" spans="1:10" ht="36" customHeight="1">
      <c r="A179" s="142" t="s">
        <v>49</v>
      </c>
      <c r="B179" s="142"/>
      <c r="C179" s="142"/>
      <c r="D179" s="142"/>
      <c r="E179" s="142"/>
      <c r="F179" s="142"/>
      <c r="G179" s="142"/>
      <c r="H179" s="142"/>
      <c r="I179" s="142"/>
      <c r="J179" s="142"/>
    </row>
    <row r="180" spans="1:10">
      <c r="A180" s="26"/>
    </row>
    <row r="181" spans="1:10">
      <c r="A181" s="23" t="s">
        <v>131</v>
      </c>
      <c r="B181" s="23"/>
      <c r="C181" s="23"/>
      <c r="D181" s="26"/>
      <c r="E181" s="26"/>
      <c r="F181" s="28"/>
      <c r="G181" s="28"/>
    </row>
    <row r="182" spans="1:10">
      <c r="A182" s="142" t="s">
        <v>132</v>
      </c>
      <c r="B182" s="142"/>
      <c r="C182" s="142"/>
      <c r="D182" s="142"/>
      <c r="E182" s="142"/>
      <c r="F182" s="142"/>
      <c r="G182" s="142"/>
      <c r="H182" s="142"/>
      <c r="I182" s="142"/>
      <c r="J182" s="142"/>
    </row>
    <row r="183" spans="1:10">
      <c r="A183" s="26"/>
      <c r="B183" s="26"/>
      <c r="C183" s="26"/>
      <c r="D183" s="26"/>
      <c r="E183" s="26"/>
      <c r="F183" s="28"/>
      <c r="G183" s="28"/>
    </row>
    <row r="184" spans="1:10" ht="39" customHeight="1">
      <c r="A184" s="143" t="s">
        <v>146</v>
      </c>
      <c r="B184" s="143"/>
      <c r="C184" s="143"/>
      <c r="D184" s="143"/>
      <c r="E184" s="143"/>
      <c r="F184" s="143"/>
      <c r="G184" s="143"/>
      <c r="H184" s="143"/>
      <c r="I184" s="143"/>
      <c r="J184" s="143"/>
    </row>
    <row r="185" spans="1:10">
      <c r="A185" s="26"/>
      <c r="B185" s="29"/>
      <c r="C185" s="29"/>
      <c r="D185" s="29"/>
      <c r="E185" s="29"/>
      <c r="F185" s="29"/>
      <c r="G185" s="29"/>
    </row>
    <row r="186" spans="1:10">
      <c r="A186" s="26"/>
      <c r="B186" s="26"/>
      <c r="C186" s="26"/>
      <c r="D186" s="26"/>
      <c r="E186" s="26"/>
      <c r="F186" s="26"/>
      <c r="G186" s="26"/>
    </row>
    <row r="187" spans="1:10">
      <c r="A187" s="26"/>
      <c r="B187" s="26"/>
      <c r="C187" s="26"/>
      <c r="D187" s="26"/>
      <c r="E187" s="26"/>
      <c r="F187" s="28"/>
      <c r="G187" s="28"/>
    </row>
    <row r="188" spans="1:10">
      <c r="A188" s="26"/>
      <c r="B188" s="26"/>
      <c r="C188" s="26"/>
      <c r="D188" s="26"/>
      <c r="E188" s="26"/>
      <c r="F188" s="28"/>
      <c r="G188" s="28"/>
    </row>
    <row r="189" spans="1:10">
      <c r="A189" s="26"/>
      <c r="B189" s="26"/>
      <c r="C189" s="26"/>
      <c r="D189" s="26"/>
      <c r="E189" s="26"/>
      <c r="F189" s="28"/>
      <c r="G189" s="28"/>
    </row>
    <row r="190" spans="1:10">
      <c r="A190" s="26" t="s">
        <v>202</v>
      </c>
      <c r="B190" s="26"/>
      <c r="C190" s="26"/>
      <c r="D190" s="30"/>
      <c r="E190" s="30"/>
      <c r="F190" s="26" t="s">
        <v>128</v>
      </c>
      <c r="G190" s="26"/>
    </row>
    <row r="191" spans="1:10">
      <c r="A191" s="23" t="s">
        <v>50</v>
      </c>
      <c r="B191" s="26"/>
      <c r="C191" s="26"/>
      <c r="D191" s="30"/>
      <c r="E191" s="30"/>
      <c r="F191" s="23" t="s">
        <v>50</v>
      </c>
      <c r="G191" s="23"/>
    </row>
    <row r="192" spans="1:10">
      <c r="A192" s="26"/>
      <c r="B192" s="26"/>
      <c r="C192" s="26"/>
      <c r="D192" s="26"/>
      <c r="E192" s="26"/>
      <c r="F192" s="26"/>
      <c r="G192" s="26"/>
    </row>
    <row r="193" spans="1:24">
      <c r="A193" s="26"/>
      <c r="B193" s="26"/>
      <c r="C193" s="26"/>
      <c r="D193" s="26"/>
      <c r="E193" s="26"/>
      <c r="F193" s="26"/>
      <c r="G193" s="26"/>
    </row>
    <row r="194" spans="1:24">
      <c r="A194" s="23" t="s">
        <v>222</v>
      </c>
      <c r="B194" s="31"/>
      <c r="C194" s="26"/>
      <c r="D194" s="26"/>
      <c r="E194" s="26"/>
      <c r="F194" s="23" t="s">
        <v>222</v>
      </c>
      <c r="G194" s="26"/>
    </row>
    <row r="195" spans="1:24">
      <c r="A195" s="26"/>
      <c r="B195" s="23"/>
      <c r="C195" s="26"/>
      <c r="D195" s="26"/>
      <c r="E195" s="26"/>
      <c r="F195" s="26"/>
      <c r="G195" s="26"/>
    </row>
    <row r="196" spans="1:24" ht="81" customHeight="1">
      <c r="A196" s="26"/>
      <c r="B196" s="23"/>
      <c r="C196" s="26"/>
      <c r="D196" s="26"/>
      <c r="E196" s="26"/>
      <c r="F196" s="26"/>
      <c r="G196" s="26"/>
    </row>
    <row r="197" spans="1:24" ht="89.25" customHeight="1">
      <c r="A197" s="26"/>
      <c r="B197" s="23"/>
      <c r="C197" s="26"/>
      <c r="D197" s="26"/>
      <c r="E197" s="26"/>
      <c r="F197" s="26"/>
      <c r="G197" s="26"/>
    </row>
    <row r="198" spans="1:24" ht="117" customHeight="1">
      <c r="A198" s="26"/>
      <c r="B198" s="23"/>
      <c r="C198" s="26"/>
      <c r="D198" s="26"/>
      <c r="E198" s="26"/>
      <c r="F198" s="26"/>
      <c r="G198" s="26"/>
    </row>
    <row r="199" spans="1:24" ht="93" customHeight="1">
      <c r="A199" s="26"/>
      <c r="B199" s="23"/>
      <c r="C199" s="26"/>
      <c r="D199" s="26"/>
      <c r="E199" s="26"/>
      <c r="F199" s="26"/>
      <c r="G199" s="26"/>
    </row>
    <row r="200" spans="1:24" ht="170.25" customHeight="1">
      <c r="A200" s="26"/>
      <c r="B200" s="23"/>
      <c r="C200" s="26"/>
      <c r="D200" s="26"/>
      <c r="E200" s="26"/>
      <c r="F200" s="26"/>
      <c r="G200" s="26"/>
    </row>
    <row r="201" spans="1:24" ht="174.75" customHeight="1">
      <c r="A201" s="26"/>
      <c r="B201" s="23"/>
      <c r="C201" s="26"/>
      <c r="D201" s="26"/>
      <c r="E201" s="26"/>
      <c r="F201" s="26"/>
      <c r="G201" s="26"/>
    </row>
    <row r="202" spans="1:24" s="131" customFormat="1">
      <c r="A202" s="132" t="str">
        <f>A124</f>
        <v>LITERACY 4 LIFE</v>
      </c>
      <c r="B202" s="133"/>
      <c r="C202" s="133"/>
      <c r="D202" s="133"/>
      <c r="E202" s="133"/>
      <c r="F202" s="133"/>
      <c r="G202" s="133"/>
      <c r="H202" s="133"/>
      <c r="I202" s="133"/>
      <c r="J202" s="133"/>
      <c r="K202" s="134"/>
      <c r="L202" s="130"/>
      <c r="M202" s="130"/>
      <c r="N202" s="130"/>
      <c r="O202" s="130"/>
      <c r="P202" s="130"/>
      <c r="Q202" s="130"/>
      <c r="R202" s="130"/>
      <c r="S202" s="130"/>
      <c r="T202" s="130"/>
      <c r="U202" s="130"/>
      <c r="V202" s="130"/>
      <c r="W202" s="130"/>
      <c r="X202" s="130"/>
    </row>
    <row r="203" spans="1:24" s="131" customFormat="1">
      <c r="A203" s="135" t="str">
        <f>A172</f>
        <v>STATEMENT OF AFFAIRS FOR THE PERIOD ENDED 31ST DECEMBER 2023</v>
      </c>
      <c r="B203" s="133"/>
      <c r="C203" s="133"/>
      <c r="D203" s="133"/>
      <c r="E203" s="133"/>
      <c r="F203" s="133"/>
      <c r="G203" s="133"/>
      <c r="H203" s="133"/>
      <c r="I203" s="133"/>
      <c r="J203" s="133"/>
      <c r="K203" s="134"/>
      <c r="L203" s="130"/>
      <c r="M203" s="130"/>
      <c r="N203" s="130"/>
      <c r="O203" s="130"/>
      <c r="P203" s="130"/>
      <c r="Q203" s="130"/>
      <c r="R203" s="130"/>
      <c r="S203" s="130"/>
      <c r="T203" s="130"/>
      <c r="U203" s="130"/>
      <c r="V203" s="130"/>
      <c r="W203" s="130"/>
      <c r="X203" s="130"/>
    </row>
    <row r="204" spans="1:24" s="131" customFormat="1" ht="75" customHeight="1">
      <c r="A204" s="146" t="s">
        <v>223</v>
      </c>
      <c r="B204" s="146"/>
      <c r="C204" s="146"/>
      <c r="D204" s="146"/>
      <c r="E204" s="146"/>
      <c r="F204" s="146"/>
      <c r="G204" s="146"/>
      <c r="H204" s="146"/>
      <c r="I204" s="146"/>
      <c r="J204" s="146"/>
      <c r="K204" s="136"/>
      <c r="L204" s="130"/>
      <c r="M204" s="130"/>
      <c r="N204" s="130"/>
      <c r="O204" s="130"/>
      <c r="P204" s="130"/>
      <c r="Q204" s="130"/>
      <c r="R204" s="130"/>
      <c r="S204" s="130"/>
      <c r="T204" s="130"/>
      <c r="U204" s="130"/>
      <c r="V204" s="130"/>
      <c r="W204" s="130"/>
      <c r="X204" s="130"/>
    </row>
    <row r="205" spans="1:24" s="131" customFormat="1">
      <c r="A205" s="133"/>
      <c r="B205" s="133"/>
      <c r="C205" s="133"/>
      <c r="D205" s="133"/>
      <c r="E205" s="133"/>
      <c r="F205" s="133"/>
      <c r="G205" s="133"/>
      <c r="H205" s="133"/>
      <c r="I205" s="133"/>
      <c r="J205" s="133"/>
      <c r="K205" s="134"/>
      <c r="L205" s="130"/>
      <c r="M205" s="130"/>
      <c r="N205" s="130"/>
      <c r="O205" s="130"/>
      <c r="P205" s="130"/>
      <c r="Q205" s="130"/>
      <c r="R205" s="130"/>
      <c r="S205" s="130"/>
      <c r="T205" s="130"/>
      <c r="U205" s="130"/>
      <c r="V205" s="130"/>
      <c r="W205" s="130"/>
      <c r="X205" s="130"/>
    </row>
    <row r="206" spans="1:24" s="131" customFormat="1" ht="37.5" customHeight="1">
      <c r="A206" s="147" t="s">
        <v>224</v>
      </c>
      <c r="B206" s="147"/>
      <c r="C206" s="147"/>
      <c r="D206" s="147"/>
      <c r="E206" s="147"/>
      <c r="F206" s="147"/>
      <c r="G206" s="147"/>
      <c r="H206" s="147"/>
      <c r="I206" s="147"/>
      <c r="J206" s="147"/>
      <c r="K206" s="136"/>
      <c r="L206" s="130"/>
      <c r="M206" s="130"/>
      <c r="N206" s="130"/>
      <c r="O206" s="130"/>
      <c r="P206" s="130"/>
      <c r="Q206" s="130"/>
      <c r="R206" s="130"/>
      <c r="S206" s="130"/>
      <c r="T206" s="130"/>
      <c r="U206" s="130"/>
      <c r="V206" s="130"/>
      <c r="W206" s="130"/>
      <c r="X206" s="130"/>
    </row>
    <row r="207" spans="1:24" s="131" customFormat="1">
      <c r="A207" s="21"/>
      <c r="B207" s="21"/>
      <c r="C207" s="21"/>
      <c r="D207" s="21"/>
      <c r="E207" s="21"/>
      <c r="F207" s="21"/>
      <c r="G207" s="21"/>
      <c r="H207" s="21"/>
      <c r="I207" s="21"/>
      <c r="J207" s="21"/>
      <c r="K207" s="137"/>
      <c r="L207" s="130"/>
      <c r="M207" s="130"/>
      <c r="N207" s="130"/>
      <c r="O207" s="130"/>
      <c r="P207" s="130"/>
      <c r="Q207" s="130"/>
      <c r="R207" s="130"/>
      <c r="S207" s="130"/>
      <c r="T207" s="130"/>
      <c r="U207" s="130"/>
      <c r="V207" s="130"/>
      <c r="W207" s="130"/>
      <c r="X207" s="130"/>
    </row>
    <row r="208" spans="1:24" s="131" customFormat="1">
      <c r="A208" s="140"/>
      <c r="B208" s="140"/>
      <c r="C208" s="140"/>
      <c r="D208" s="140"/>
      <c r="E208" s="140"/>
      <c r="F208" s="140"/>
      <c r="G208" s="140"/>
      <c r="H208" s="140"/>
      <c r="I208" s="140"/>
      <c r="J208" s="140"/>
      <c r="K208" s="137"/>
      <c r="L208" s="130"/>
      <c r="M208" s="130"/>
      <c r="N208" s="130"/>
      <c r="O208" s="130"/>
      <c r="P208" s="130"/>
      <c r="Q208" s="130"/>
      <c r="R208" s="130"/>
      <c r="S208" s="130"/>
      <c r="T208" s="130"/>
      <c r="U208" s="130"/>
      <c r="V208" s="130"/>
      <c r="W208" s="130"/>
      <c r="X208" s="130"/>
    </row>
    <row r="209" spans="1:24" s="130" customFormat="1">
      <c r="A209" s="10"/>
      <c r="B209" s="10"/>
      <c r="C209" s="10"/>
      <c r="D209" s="10"/>
      <c r="E209" s="10"/>
      <c r="F209" s="10"/>
      <c r="G209" s="10"/>
      <c r="H209" s="10"/>
      <c r="I209" s="10"/>
      <c r="J209" s="10"/>
      <c r="K209" s="137"/>
    </row>
    <row r="210" spans="1:24" s="130" customFormat="1">
      <c r="A210" s="10"/>
      <c r="B210" s="10"/>
      <c r="C210" s="10"/>
      <c r="D210" s="10"/>
      <c r="E210" s="10"/>
      <c r="F210" s="10"/>
      <c r="G210" s="10"/>
      <c r="H210" s="10"/>
      <c r="I210" s="10"/>
      <c r="J210" s="10"/>
      <c r="K210" s="137"/>
    </row>
    <row r="211" spans="1:24" s="130" customFormat="1">
      <c r="A211" s="10"/>
      <c r="B211" s="10"/>
      <c r="C211" s="10"/>
      <c r="D211" s="10"/>
      <c r="E211" s="10"/>
      <c r="F211" s="10"/>
      <c r="G211" s="10"/>
      <c r="H211" s="10"/>
      <c r="I211" s="10"/>
      <c r="J211" s="10"/>
      <c r="K211" s="137"/>
    </row>
    <row r="212" spans="1:24" s="130" customFormat="1">
      <c r="A212" s="10"/>
      <c r="B212" s="10"/>
      <c r="C212" s="10"/>
      <c r="D212" s="10"/>
      <c r="E212" s="10"/>
      <c r="F212" s="10"/>
      <c r="G212" s="10"/>
      <c r="H212" s="10"/>
      <c r="I212" s="10"/>
      <c r="J212" s="10"/>
      <c r="K212" s="137"/>
    </row>
    <row r="213" spans="1:24" s="130" customFormat="1">
      <c r="A213" s="10"/>
      <c r="B213" s="10"/>
      <c r="C213" s="10"/>
      <c r="D213" s="10"/>
      <c r="E213" s="10"/>
      <c r="F213" s="10"/>
      <c r="G213" s="10"/>
      <c r="H213" s="10"/>
      <c r="I213" s="10"/>
      <c r="J213" s="10"/>
      <c r="K213" s="137"/>
    </row>
    <row r="214" spans="1:24" s="130" customFormat="1">
      <c r="A214" s="133"/>
      <c r="B214" s="10"/>
      <c r="C214" s="10"/>
      <c r="D214" s="10"/>
      <c r="E214" s="10"/>
      <c r="F214" s="10"/>
      <c r="G214" s="10"/>
      <c r="H214" s="10"/>
      <c r="I214" s="10"/>
      <c r="J214" s="10"/>
      <c r="K214" s="137"/>
    </row>
    <row r="215" spans="1:24" s="131" customFormat="1">
      <c r="A215" s="138" t="s">
        <v>217</v>
      </c>
      <c r="B215" s="10"/>
      <c r="C215" s="10"/>
      <c r="D215" s="10"/>
      <c r="E215" s="10"/>
      <c r="F215" s="10"/>
      <c r="G215" s="10"/>
      <c r="H215" s="10"/>
      <c r="I215" s="10"/>
      <c r="J215" s="10"/>
      <c r="K215" s="137"/>
      <c r="L215" s="130"/>
      <c r="M215" s="130"/>
      <c r="N215" s="130"/>
      <c r="O215" s="130"/>
      <c r="P215" s="130"/>
      <c r="Q215" s="130"/>
      <c r="R215" s="130"/>
      <c r="S215" s="130"/>
      <c r="T215" s="130"/>
      <c r="U215" s="130"/>
      <c r="V215" s="130"/>
      <c r="W215" s="130"/>
      <c r="X215" s="130"/>
    </row>
    <row r="216" spans="1:24" s="131" customFormat="1">
      <c r="A216" s="138"/>
      <c r="B216" s="10"/>
      <c r="C216" s="10"/>
      <c r="D216" s="10"/>
      <c r="E216" s="10"/>
      <c r="F216" s="10"/>
      <c r="G216" s="10"/>
      <c r="H216" s="10"/>
      <c r="I216" s="10"/>
      <c r="J216" s="10"/>
      <c r="K216" s="137"/>
      <c r="L216" s="130"/>
      <c r="M216" s="130"/>
      <c r="N216" s="130"/>
      <c r="O216" s="130"/>
      <c r="P216" s="130"/>
      <c r="Q216" s="130"/>
      <c r="R216" s="130"/>
      <c r="S216" s="130"/>
      <c r="T216" s="130"/>
      <c r="U216" s="130"/>
      <c r="V216" s="130"/>
      <c r="W216" s="130"/>
      <c r="X216" s="130"/>
    </row>
    <row r="217" spans="1:24" s="131" customFormat="1">
      <c r="A217" s="139"/>
      <c r="B217" s="10"/>
      <c r="C217" s="10"/>
      <c r="D217" s="10"/>
      <c r="E217" s="10"/>
      <c r="F217" s="10"/>
      <c r="G217" s="10"/>
      <c r="H217" s="10"/>
      <c r="I217" s="10"/>
      <c r="J217" s="10"/>
      <c r="K217" s="137"/>
      <c r="L217" s="130"/>
      <c r="M217" s="130"/>
      <c r="N217" s="130"/>
      <c r="O217" s="130"/>
      <c r="P217" s="130"/>
      <c r="Q217" s="130"/>
      <c r="R217" s="130"/>
      <c r="S217" s="130"/>
      <c r="T217" s="130"/>
      <c r="U217" s="130"/>
      <c r="V217" s="130"/>
      <c r="W217" s="130"/>
      <c r="X217" s="130"/>
    </row>
    <row r="218" spans="1:24" s="131" customFormat="1">
      <c r="A218" s="139" t="s">
        <v>228</v>
      </c>
      <c r="B218" s="10"/>
      <c r="C218" s="10"/>
      <c r="D218" s="10"/>
      <c r="E218" s="10"/>
      <c r="F218" s="10"/>
      <c r="G218" s="10"/>
      <c r="H218" s="10"/>
      <c r="I218" s="10"/>
      <c r="J218" s="10"/>
      <c r="K218" s="137"/>
      <c r="L218" s="130"/>
      <c r="M218" s="130"/>
      <c r="N218" s="130"/>
      <c r="O218" s="130"/>
      <c r="P218" s="130"/>
      <c r="Q218" s="130"/>
      <c r="R218" s="130"/>
      <c r="S218" s="130"/>
      <c r="T218" s="130"/>
      <c r="U218" s="130"/>
      <c r="V218" s="130"/>
      <c r="W218" s="130"/>
      <c r="X218" s="130"/>
    </row>
    <row r="219" spans="1:24" s="131" customFormat="1">
      <c r="A219" s="139"/>
      <c r="B219" s="10"/>
      <c r="C219" s="10"/>
      <c r="D219" s="10"/>
      <c r="E219" s="10"/>
      <c r="F219" s="10"/>
      <c r="G219" s="10"/>
      <c r="H219" s="10"/>
      <c r="I219" s="10"/>
      <c r="J219" s="10"/>
      <c r="K219" s="137"/>
      <c r="L219" s="130"/>
      <c r="M219" s="130"/>
      <c r="N219" s="130"/>
      <c r="O219" s="130"/>
      <c r="P219" s="130"/>
      <c r="Q219" s="130"/>
      <c r="R219" s="130"/>
      <c r="S219" s="130"/>
      <c r="T219" s="130"/>
      <c r="U219" s="130"/>
      <c r="V219" s="130"/>
      <c r="W219" s="130"/>
      <c r="X219" s="130"/>
    </row>
    <row r="220" spans="1:24">
      <c r="A220" s="26"/>
      <c r="B220" s="23"/>
      <c r="C220" s="26"/>
      <c r="D220" s="26"/>
      <c r="E220" s="26"/>
      <c r="F220" s="26"/>
      <c r="G220" s="26"/>
    </row>
    <row r="221" spans="1:24">
      <c r="A221" s="26"/>
      <c r="B221" s="23"/>
      <c r="C221" s="26"/>
      <c r="D221" s="26"/>
      <c r="E221" s="26"/>
      <c r="F221" s="26"/>
      <c r="G221" s="26"/>
    </row>
    <row r="222" spans="1:24">
      <c r="A222" s="26"/>
      <c r="B222" s="23"/>
      <c r="C222" s="26"/>
      <c r="D222" s="26"/>
      <c r="E222" s="26"/>
      <c r="F222" s="26"/>
      <c r="G222" s="26"/>
    </row>
    <row r="223" spans="1:24">
      <c r="A223" s="26"/>
      <c r="B223" s="23"/>
      <c r="C223" s="26"/>
      <c r="D223" s="26"/>
      <c r="E223" s="26"/>
      <c r="F223" s="26"/>
      <c r="G223" s="26"/>
    </row>
    <row r="224" spans="1:24">
      <c r="A224" s="26"/>
      <c r="B224" s="23"/>
      <c r="C224" s="26"/>
      <c r="D224" s="26"/>
      <c r="E224" s="26"/>
      <c r="F224" s="26"/>
      <c r="G224" s="26"/>
    </row>
    <row r="225" spans="1:7">
      <c r="A225" s="26"/>
      <c r="B225" s="23"/>
      <c r="C225" s="26"/>
      <c r="D225" s="26"/>
      <c r="E225" s="26"/>
      <c r="F225" s="26"/>
      <c r="G225" s="26"/>
    </row>
    <row r="226" spans="1:7">
      <c r="A226" s="26"/>
      <c r="B226" s="23"/>
      <c r="C226" s="26"/>
      <c r="D226" s="26"/>
      <c r="E226" s="26"/>
      <c r="F226" s="26"/>
      <c r="G226" s="26"/>
    </row>
    <row r="227" spans="1:7">
      <c r="A227" s="26"/>
      <c r="B227" s="23"/>
      <c r="C227" s="26"/>
      <c r="D227" s="26"/>
      <c r="E227" s="26"/>
      <c r="F227" s="26"/>
      <c r="G227" s="26"/>
    </row>
    <row r="228" spans="1:7">
      <c r="A228" s="26"/>
      <c r="B228" s="23"/>
      <c r="C228" s="26"/>
      <c r="D228" s="26"/>
      <c r="E228" s="26"/>
      <c r="F228" s="26"/>
      <c r="G228" s="26"/>
    </row>
    <row r="229" spans="1:7">
      <c r="A229" s="26"/>
      <c r="B229" s="23"/>
      <c r="C229" s="26"/>
      <c r="D229" s="26"/>
      <c r="E229" s="26"/>
      <c r="F229" s="26"/>
      <c r="G229" s="26"/>
    </row>
    <row r="230" spans="1:7">
      <c r="A230" s="26"/>
      <c r="B230" s="23"/>
      <c r="C230" s="26"/>
      <c r="D230" s="26"/>
      <c r="E230" s="26"/>
      <c r="F230" s="26"/>
      <c r="G230" s="26"/>
    </row>
    <row r="231" spans="1:7">
      <c r="A231" s="26"/>
      <c r="B231" s="23"/>
      <c r="C231" s="26"/>
      <c r="D231" s="26"/>
      <c r="E231" s="26"/>
      <c r="F231" s="26"/>
      <c r="G231" s="26"/>
    </row>
    <row r="232" spans="1:7">
      <c r="A232" s="26"/>
      <c r="B232" s="23"/>
      <c r="C232" s="26"/>
      <c r="D232" s="26"/>
      <c r="E232" s="26"/>
      <c r="F232" s="26"/>
      <c r="G232" s="26"/>
    </row>
    <row r="233" spans="1:7">
      <c r="A233" s="26"/>
      <c r="B233" s="23"/>
      <c r="C233" s="26"/>
      <c r="D233" s="26"/>
      <c r="E233" s="26"/>
      <c r="F233" s="26"/>
      <c r="G233" s="26"/>
    </row>
    <row r="236" spans="1:7" ht="186" customHeight="1"/>
    <row r="239" spans="1:7" ht="90" customHeight="1"/>
    <row r="240" spans="1:7" ht="53.25" customHeight="1"/>
    <row r="241" spans="1:10" ht="46.5" customHeight="1"/>
    <row r="242" spans="1:10" ht="36" customHeight="1"/>
    <row r="243" spans="1:10" ht="72.75" customHeight="1"/>
    <row r="244" spans="1:10">
      <c r="A244" s="11" t="str">
        <f>A2</f>
        <v>LITERACY 4 LIFE</v>
      </c>
    </row>
    <row r="245" spans="1:10">
      <c r="A245" s="11" t="str">
        <f>A3</f>
        <v>STATEMENT OF AFFAIRS FOR THE PERIOD ENDED 31ST DECEMBER 2023</v>
      </c>
    </row>
    <row r="246" spans="1:10">
      <c r="A246" s="11"/>
    </row>
    <row r="247" spans="1:10">
      <c r="A247" s="11"/>
    </row>
    <row r="248" spans="1:10">
      <c r="A248" s="17" t="s">
        <v>233</v>
      </c>
    </row>
    <row r="249" spans="1:10">
      <c r="A249" s="17"/>
    </row>
    <row r="251" spans="1:10">
      <c r="A251" s="11" t="s">
        <v>51</v>
      </c>
      <c r="D251" s="13" t="s">
        <v>52</v>
      </c>
      <c r="E251" s="13"/>
      <c r="J251" s="128">
        <v>2023</v>
      </c>
    </row>
    <row r="252" spans="1:10">
      <c r="D252" s="32"/>
      <c r="E252" s="32"/>
      <c r="J252" s="128" t="s">
        <v>0</v>
      </c>
    </row>
    <row r="253" spans="1:10">
      <c r="A253" s="17" t="s">
        <v>53</v>
      </c>
      <c r="D253" s="32"/>
      <c r="E253" s="32"/>
      <c r="J253" s="33"/>
    </row>
    <row r="254" spans="1:10">
      <c r="A254" s="26" t="s">
        <v>54</v>
      </c>
      <c r="D254" s="32">
        <v>13</v>
      </c>
      <c r="E254" s="32"/>
      <c r="J254" s="34">
        <f>J636</f>
        <v>13906.8</v>
      </c>
    </row>
    <row r="255" spans="1:10">
      <c r="A255" s="11"/>
      <c r="D255" s="32"/>
      <c r="E255" s="32"/>
      <c r="J255" s="33"/>
    </row>
    <row r="256" spans="1:10">
      <c r="A256" s="17" t="s">
        <v>55</v>
      </c>
      <c r="D256" s="32"/>
      <c r="E256" s="32"/>
      <c r="J256" s="33"/>
    </row>
    <row r="257" spans="1:12">
      <c r="A257" s="10" t="s">
        <v>133</v>
      </c>
      <c r="D257" s="32">
        <v>8</v>
      </c>
      <c r="E257" s="32"/>
      <c r="J257" s="33">
        <f>J568</f>
        <v>2800</v>
      </c>
    </row>
    <row r="258" spans="1:12">
      <c r="A258" s="10" t="s">
        <v>56</v>
      </c>
      <c r="D258" s="32">
        <v>7</v>
      </c>
      <c r="E258" s="32"/>
      <c r="J258" s="33">
        <f>J560</f>
        <v>504</v>
      </c>
    </row>
    <row r="259" spans="1:12">
      <c r="A259" s="10" t="s">
        <v>57</v>
      </c>
      <c r="D259" s="32">
        <v>9</v>
      </c>
      <c r="E259" s="32"/>
      <c r="J259" s="33">
        <f>J575</f>
        <v>1000</v>
      </c>
    </row>
    <row r="260" spans="1:12">
      <c r="D260" s="32"/>
      <c r="E260" s="32"/>
      <c r="J260" s="35">
        <f>SUM(J257:J259)</f>
        <v>4304</v>
      </c>
    </row>
    <row r="261" spans="1:12">
      <c r="D261" s="32"/>
      <c r="E261" s="32"/>
      <c r="J261" s="33"/>
    </row>
    <row r="262" spans="1:12" ht="24.75" customHeight="1" thickBot="1">
      <c r="A262" s="17" t="s">
        <v>58</v>
      </c>
      <c r="D262" s="32"/>
      <c r="E262" s="32"/>
      <c r="J262" s="36">
        <f>J254+J260</f>
        <v>18210.8</v>
      </c>
    </row>
    <row r="263" spans="1:12" ht="19.5" thickTop="1">
      <c r="C263" s="32"/>
      <c r="D263" s="32"/>
      <c r="E263" s="32"/>
      <c r="J263" s="33"/>
    </row>
    <row r="264" spans="1:12">
      <c r="A264" s="11" t="s">
        <v>195</v>
      </c>
      <c r="D264" s="32"/>
      <c r="E264" s="32"/>
      <c r="J264" s="33"/>
    </row>
    <row r="265" spans="1:12">
      <c r="A265" s="11"/>
      <c r="D265" s="32"/>
      <c r="E265" s="32"/>
      <c r="J265" s="33"/>
    </row>
    <row r="266" spans="1:12">
      <c r="A266" s="17" t="s">
        <v>194</v>
      </c>
      <c r="D266" s="32"/>
      <c r="E266" s="32"/>
      <c r="J266" s="33"/>
    </row>
    <row r="267" spans="1:12" ht="24.75" customHeight="1">
      <c r="D267" s="32"/>
      <c r="E267" s="32"/>
      <c r="J267" s="33"/>
    </row>
    <row r="268" spans="1:12">
      <c r="A268" s="10" t="s">
        <v>196</v>
      </c>
      <c r="D268" s="32"/>
      <c r="E268" s="32"/>
      <c r="J268" s="33">
        <f>J330</f>
        <v>6750.7999999999884</v>
      </c>
      <c r="K268" s="37"/>
    </row>
    <row r="269" spans="1:12">
      <c r="A269" s="10" t="s">
        <v>193</v>
      </c>
      <c r="D269" s="32"/>
      <c r="E269" s="32"/>
      <c r="J269" s="34">
        <f>J649</f>
        <v>10300</v>
      </c>
      <c r="K269" s="38"/>
      <c r="L269" s="38"/>
    </row>
    <row r="270" spans="1:12">
      <c r="A270" s="17" t="s">
        <v>59</v>
      </c>
      <c r="D270" s="32"/>
      <c r="E270" s="32"/>
      <c r="J270" s="34">
        <f>SUM(J267:J269)</f>
        <v>17050.799999999988</v>
      </c>
      <c r="K270" s="37"/>
      <c r="L270" s="38"/>
    </row>
    <row r="271" spans="1:12">
      <c r="D271" s="32"/>
      <c r="E271" s="32"/>
      <c r="J271" s="33"/>
    </row>
    <row r="272" spans="1:12">
      <c r="A272" s="17" t="s">
        <v>60</v>
      </c>
      <c r="D272" s="32"/>
      <c r="E272" s="32"/>
      <c r="J272" s="33"/>
    </row>
    <row r="273" spans="1:13" ht="23.25" customHeight="1">
      <c r="A273" s="10" t="s">
        <v>8</v>
      </c>
      <c r="D273" s="32">
        <v>12</v>
      </c>
      <c r="E273" s="32"/>
      <c r="J273" s="34">
        <v>0</v>
      </c>
    </row>
    <row r="274" spans="1:13">
      <c r="D274" s="32"/>
      <c r="E274" s="32"/>
      <c r="J274" s="33"/>
    </row>
    <row r="275" spans="1:13">
      <c r="A275" s="17" t="s">
        <v>61</v>
      </c>
      <c r="D275" s="32"/>
      <c r="E275" s="32"/>
      <c r="J275" s="33"/>
    </row>
    <row r="276" spans="1:13">
      <c r="A276" s="10" t="s">
        <v>62</v>
      </c>
      <c r="D276" s="39">
        <v>11</v>
      </c>
      <c r="E276" s="15"/>
      <c r="J276" s="33">
        <f>J598</f>
        <v>1160</v>
      </c>
    </row>
    <row r="277" spans="1:13">
      <c r="D277" s="39"/>
      <c r="E277" s="15"/>
      <c r="J277" s="33"/>
    </row>
    <row r="278" spans="1:13">
      <c r="D278" s="15"/>
      <c r="E278" s="15"/>
      <c r="J278" s="35">
        <f>SUM(J276:J277)</f>
        <v>1160</v>
      </c>
    </row>
    <row r="279" spans="1:13">
      <c r="D279" s="15"/>
      <c r="E279" s="15"/>
      <c r="J279" s="33"/>
    </row>
    <row r="280" spans="1:13" ht="19.5" thickBot="1">
      <c r="A280" s="17" t="s">
        <v>197</v>
      </c>
      <c r="D280" s="32"/>
      <c r="E280" s="32"/>
      <c r="J280" s="36">
        <f>J278+J273+J270</f>
        <v>18210.799999999988</v>
      </c>
      <c r="K280" s="37"/>
      <c r="L280" s="155"/>
      <c r="M280" s="40"/>
    </row>
    <row r="281" spans="1:13" ht="19.5" thickTop="1">
      <c r="J281" s="17"/>
      <c r="K281" s="37"/>
      <c r="M281" s="40"/>
    </row>
    <row r="282" spans="1:13">
      <c r="J282" s="17"/>
      <c r="K282" s="37"/>
    </row>
    <row r="283" spans="1:13">
      <c r="J283" s="17"/>
      <c r="K283" s="37"/>
    </row>
    <row r="284" spans="1:13">
      <c r="A284" s="17" t="s">
        <v>63</v>
      </c>
      <c r="F284" s="17" t="s">
        <v>63</v>
      </c>
      <c r="G284" s="41"/>
      <c r="J284" s="17"/>
    </row>
    <row r="285" spans="1:13">
      <c r="A285" s="17" t="s">
        <v>64</v>
      </c>
      <c r="F285" s="17" t="s">
        <v>64</v>
      </c>
      <c r="G285" s="17"/>
      <c r="H285" s="17"/>
      <c r="I285" s="17"/>
    </row>
    <row r="286" spans="1:13">
      <c r="A286" s="17"/>
      <c r="F286" s="17"/>
      <c r="G286" s="17"/>
      <c r="H286" s="17"/>
      <c r="I286" s="17"/>
    </row>
    <row r="287" spans="1:13">
      <c r="A287" s="23" t="s">
        <v>225</v>
      </c>
      <c r="F287" s="23" t="s">
        <v>222</v>
      </c>
      <c r="G287" s="23"/>
    </row>
    <row r="288" spans="1:13">
      <c r="A288" s="17"/>
      <c r="H288" s="17"/>
      <c r="I288" s="17"/>
    </row>
    <row r="289" spans="1:1" ht="22.5" customHeight="1"/>
    <row r="290" spans="1:1">
      <c r="A290" s="10" t="s">
        <v>138</v>
      </c>
    </row>
    <row r="296" spans="1:1" ht="98.1" customHeight="1"/>
    <row r="297" spans="1:1" ht="89.1" customHeight="1"/>
    <row r="298" spans="1:1" ht="15.75" customHeight="1"/>
    <row r="299" spans="1:1" ht="24.75" customHeight="1"/>
    <row r="300" spans="1:1" ht="18" customHeight="1"/>
    <row r="301" spans="1:1">
      <c r="A301" s="11" t="str">
        <f>A2</f>
        <v>LITERACY 4 LIFE</v>
      </c>
    </row>
    <row r="302" spans="1:1">
      <c r="A302" s="11" t="str">
        <f>A3</f>
        <v>STATEMENT OF AFFAIRS FOR THE PERIOD ENDED 31ST DECEMBER 2023</v>
      </c>
    </row>
    <row r="303" spans="1:1">
      <c r="A303" s="11"/>
    </row>
    <row r="304" spans="1:1">
      <c r="A304" s="17"/>
    </row>
    <row r="305" spans="1:23">
      <c r="A305" s="17" t="s">
        <v>226</v>
      </c>
    </row>
    <row r="306" spans="1:23">
      <c r="A306" s="17"/>
      <c r="U306" s="114">
        <v>2022</v>
      </c>
    </row>
    <row r="307" spans="1:23">
      <c r="V307" s="18" t="s">
        <v>149</v>
      </c>
      <c r="W307" s="18">
        <v>1689.89</v>
      </c>
    </row>
    <row r="308" spans="1:23">
      <c r="J308" s="128">
        <f>J251</f>
        <v>2023</v>
      </c>
      <c r="V308" s="18" t="s">
        <v>148</v>
      </c>
      <c r="W308" s="18" t="s">
        <v>151</v>
      </c>
    </row>
    <row r="309" spans="1:23">
      <c r="D309" s="13" t="s">
        <v>52</v>
      </c>
      <c r="E309" s="13"/>
      <c r="J309" s="128" t="s">
        <v>0</v>
      </c>
      <c r="U309" s="18" t="s">
        <v>150</v>
      </c>
      <c r="V309" s="18">
        <f>50000*3</f>
        <v>150000</v>
      </c>
      <c r="W309" s="18">
        <f>50000*3</f>
        <v>150000</v>
      </c>
    </row>
    <row r="310" spans="1:23">
      <c r="J310" s="105"/>
      <c r="U310" s="18" t="s">
        <v>152</v>
      </c>
      <c r="W310" s="18">
        <f>(1433.56*2)+2079.45</f>
        <v>4946.57</v>
      </c>
    </row>
    <row r="311" spans="1:23">
      <c r="A311" s="10" t="s">
        <v>166</v>
      </c>
      <c r="D311" s="32">
        <v>3</v>
      </c>
      <c r="E311" s="32"/>
      <c r="J311" s="107">
        <f>J498</f>
        <v>174506.15</v>
      </c>
    </row>
    <row r="312" spans="1:23">
      <c r="A312" s="10" t="s">
        <v>66</v>
      </c>
      <c r="D312" s="32">
        <v>5</v>
      </c>
      <c r="E312" s="32"/>
      <c r="J312" s="108">
        <f>-J515</f>
        <v>-73480</v>
      </c>
      <c r="U312" s="18" t="s">
        <v>154</v>
      </c>
      <c r="V312" s="18">
        <f>(114.69*2)+166.36</f>
        <v>395.74</v>
      </c>
    </row>
    <row r="313" spans="1:23">
      <c r="D313" s="32"/>
      <c r="E313" s="32"/>
      <c r="J313" s="107"/>
      <c r="U313" s="18" t="s">
        <v>153</v>
      </c>
      <c r="V313" s="18">
        <f>18+8+6+11</f>
        <v>43</v>
      </c>
    </row>
    <row r="314" spans="1:23">
      <c r="A314" s="17" t="s">
        <v>198</v>
      </c>
      <c r="D314" s="32"/>
      <c r="E314" s="32"/>
      <c r="J314" s="107">
        <f>SUM(J311:J312)</f>
        <v>101026.15</v>
      </c>
    </row>
    <row r="315" spans="1:23">
      <c r="D315" s="32"/>
      <c r="E315" s="32"/>
      <c r="J315" s="107"/>
      <c r="U315" s="114">
        <v>2023</v>
      </c>
    </row>
    <row r="316" spans="1:23">
      <c r="A316" s="10" t="s">
        <v>67</v>
      </c>
      <c r="D316" s="32">
        <v>4</v>
      </c>
      <c r="E316" s="32"/>
      <c r="J316" s="109">
        <f>J502</f>
        <v>2400</v>
      </c>
    </row>
    <row r="317" spans="1:23">
      <c r="J317" s="128"/>
      <c r="V317" s="18" t="s">
        <v>148</v>
      </c>
      <c r="W317" s="18" t="s">
        <v>151</v>
      </c>
    </row>
    <row r="318" spans="1:23">
      <c r="D318" s="13"/>
      <c r="E318" s="13"/>
      <c r="J318" s="128"/>
    </row>
    <row r="319" spans="1:23" s="102" customFormat="1" ht="19.5" thickBot="1">
      <c r="A319" s="17"/>
      <c r="B319" s="17"/>
      <c r="C319" s="17"/>
      <c r="D319" s="17"/>
      <c r="E319" s="17"/>
      <c r="F319" s="17"/>
      <c r="G319" s="17"/>
      <c r="H319" s="17"/>
      <c r="I319" s="17"/>
      <c r="J319" s="110">
        <f>J314+J316</f>
        <v>103426.15</v>
      </c>
      <c r="K319" s="100"/>
      <c r="L319" s="100"/>
      <c r="M319" s="101"/>
      <c r="N319" s="100"/>
      <c r="O319" s="100"/>
      <c r="P319" s="100"/>
      <c r="Q319" s="100"/>
      <c r="R319" s="100"/>
      <c r="S319" s="100"/>
      <c r="T319" s="100"/>
      <c r="U319" s="100"/>
      <c r="V319" s="100"/>
      <c r="W319" s="100"/>
    </row>
    <row r="320" spans="1:23" s="102" customFormat="1" ht="19.5" thickTop="1">
      <c r="A320" s="17"/>
      <c r="B320" s="17"/>
      <c r="C320" s="17"/>
      <c r="D320" s="17"/>
      <c r="E320" s="17"/>
      <c r="F320" s="17"/>
      <c r="G320" s="17"/>
      <c r="H320" s="17"/>
      <c r="I320" s="17"/>
      <c r="J320" s="121"/>
      <c r="K320" s="100"/>
      <c r="L320" s="100"/>
      <c r="M320" s="101"/>
      <c r="N320" s="100"/>
      <c r="O320" s="100"/>
      <c r="P320" s="100"/>
      <c r="Q320" s="100"/>
      <c r="R320" s="100"/>
      <c r="S320" s="100"/>
      <c r="T320" s="100"/>
      <c r="U320" s="100"/>
      <c r="V320" s="100"/>
      <c r="W320" s="100"/>
    </row>
    <row r="321" spans="1:24">
      <c r="A321" s="10" t="s">
        <v>68</v>
      </c>
      <c r="D321" s="39">
        <v>6</v>
      </c>
      <c r="E321" s="39"/>
      <c r="J321" s="108">
        <f>-J535</f>
        <v>-108744.05</v>
      </c>
      <c r="L321" s="115"/>
    </row>
    <row r="322" spans="1:24">
      <c r="D322" s="39"/>
      <c r="E322" s="39"/>
      <c r="J322" s="122"/>
      <c r="L322" s="115"/>
    </row>
    <row r="323" spans="1:24">
      <c r="D323" s="32"/>
      <c r="E323" s="32"/>
      <c r="J323" s="107"/>
    </row>
    <row r="324" spans="1:24">
      <c r="A324" s="17" t="s">
        <v>192</v>
      </c>
      <c r="D324" s="32"/>
      <c r="E324" s="32"/>
      <c r="J324" s="107">
        <f>J319+J321</f>
        <v>-5317.9000000000087</v>
      </c>
    </row>
    <row r="325" spans="1:24">
      <c r="D325" s="32"/>
      <c r="E325" s="32"/>
      <c r="J325" s="107"/>
      <c r="L325" s="37"/>
      <c r="U325" s="114">
        <v>2024</v>
      </c>
    </row>
    <row r="326" spans="1:24" s="22" customFormat="1">
      <c r="A326" s="10"/>
      <c r="B326" s="10"/>
      <c r="C326" s="10"/>
      <c r="D326" s="32"/>
      <c r="E326" s="32"/>
      <c r="F326" s="10"/>
      <c r="G326" s="10"/>
      <c r="H326" s="10"/>
      <c r="I326" s="10"/>
      <c r="J326" s="107"/>
      <c r="K326" s="18"/>
      <c r="L326" s="18"/>
      <c r="N326" s="18"/>
      <c r="O326" s="18"/>
      <c r="P326" s="18"/>
      <c r="Q326" s="18"/>
      <c r="R326" s="18"/>
      <c r="S326" s="18"/>
      <c r="T326" s="18"/>
      <c r="U326" s="18"/>
      <c r="V326" s="18"/>
      <c r="W326" s="18"/>
      <c r="X326" s="1"/>
    </row>
    <row r="327" spans="1:24" s="22" customFormat="1">
      <c r="A327" s="17" t="s">
        <v>199</v>
      </c>
      <c r="B327" s="10"/>
      <c r="C327" s="10"/>
      <c r="D327" s="32"/>
      <c r="E327" s="32"/>
      <c r="F327" s="10"/>
      <c r="G327" s="10"/>
      <c r="H327" s="10"/>
      <c r="I327" s="10"/>
      <c r="J327" s="109">
        <f>'L4L-SOA 2022'!J330</f>
        <v>12068.699999999997</v>
      </c>
      <c r="K327" s="18"/>
      <c r="L327" s="18"/>
      <c r="N327" s="18"/>
      <c r="O327" s="18"/>
      <c r="P327" s="18"/>
      <c r="Q327" s="18"/>
      <c r="R327" s="18"/>
      <c r="S327" s="18"/>
      <c r="T327" s="18"/>
      <c r="U327" s="18"/>
      <c r="V327" s="18"/>
      <c r="W327" s="18"/>
      <c r="X327" s="1"/>
    </row>
    <row r="328" spans="1:24" s="22" customFormat="1">
      <c r="A328" s="10"/>
      <c r="B328" s="10"/>
      <c r="C328" s="10"/>
      <c r="D328" s="32"/>
      <c r="E328" s="32"/>
      <c r="F328" s="10"/>
      <c r="G328" s="10"/>
      <c r="H328" s="10"/>
      <c r="I328" s="10"/>
      <c r="J328" s="107"/>
      <c r="K328" s="18"/>
      <c r="L328" s="18"/>
      <c r="N328" s="18"/>
      <c r="O328" s="18"/>
      <c r="P328" s="18"/>
      <c r="Q328" s="18"/>
      <c r="R328" s="18"/>
      <c r="S328" s="18"/>
      <c r="T328" s="18"/>
      <c r="U328" s="18"/>
      <c r="V328" s="18"/>
      <c r="W328" s="18"/>
      <c r="X328" s="1"/>
    </row>
    <row r="329" spans="1:24" s="22" customFormat="1">
      <c r="A329" s="17"/>
      <c r="B329" s="10"/>
      <c r="C329" s="10"/>
      <c r="D329" s="32"/>
      <c r="E329" s="32"/>
      <c r="F329" s="10"/>
      <c r="G329" s="10"/>
      <c r="H329" s="10"/>
      <c r="I329" s="10"/>
      <c r="J329" s="107"/>
      <c r="K329" s="18"/>
      <c r="L329" s="18"/>
      <c r="N329" s="18"/>
      <c r="O329" s="18"/>
      <c r="P329" s="18"/>
      <c r="Q329" s="18"/>
      <c r="R329" s="18"/>
      <c r="S329" s="18"/>
      <c r="T329" s="18"/>
      <c r="U329" s="18"/>
      <c r="V329" s="18"/>
      <c r="W329" s="18"/>
      <c r="X329" s="1"/>
    </row>
    <row r="330" spans="1:24" s="22" customFormat="1" ht="19.5" thickBot="1">
      <c r="A330" s="17" t="s">
        <v>229</v>
      </c>
      <c r="B330" s="10"/>
      <c r="C330" s="10"/>
      <c r="D330" s="10"/>
      <c r="E330" s="10"/>
      <c r="F330" s="10"/>
      <c r="G330" s="10"/>
      <c r="H330" s="10"/>
      <c r="I330" s="10"/>
      <c r="J330" s="110">
        <f>J324+J327</f>
        <v>6750.7999999999884</v>
      </c>
      <c r="K330" s="70"/>
      <c r="L330" s="38"/>
      <c r="N330" s="18"/>
      <c r="O330" s="18"/>
      <c r="P330" s="18"/>
      <c r="Q330" s="18"/>
      <c r="R330" s="18"/>
      <c r="S330" s="18"/>
      <c r="T330" s="18"/>
      <c r="U330" s="18"/>
      <c r="V330" s="18"/>
      <c r="W330" s="18"/>
      <c r="X330" s="1"/>
    </row>
    <row r="331" spans="1:24" ht="19.5" thickTop="1"/>
    <row r="336" spans="1:24" s="22" customFormat="1">
      <c r="A336" s="10" t="s">
        <v>65</v>
      </c>
      <c r="B336" s="10"/>
      <c r="C336" s="10"/>
      <c r="D336" s="10"/>
      <c r="E336" s="10"/>
      <c r="F336" s="10"/>
      <c r="G336" s="10"/>
      <c r="H336" s="10"/>
      <c r="I336" s="10"/>
      <c r="J336" s="10"/>
      <c r="K336" s="18"/>
      <c r="L336" s="18"/>
      <c r="N336" s="18"/>
      <c r="O336" s="18"/>
      <c r="P336" s="18"/>
      <c r="Q336" s="18"/>
      <c r="R336" s="18"/>
      <c r="S336" s="18"/>
      <c r="T336" s="18"/>
      <c r="U336" s="18"/>
      <c r="V336" s="18"/>
      <c r="W336" s="18"/>
      <c r="X336" s="1"/>
    </row>
    <row r="352" spans="11:24" s="10" customFormat="1" ht="36.950000000000003" customHeight="1">
      <c r="K352" s="18"/>
      <c r="L352" s="18"/>
      <c r="M352" s="22"/>
      <c r="N352" s="18"/>
      <c r="O352" s="18"/>
      <c r="P352" s="18"/>
      <c r="Q352" s="18"/>
      <c r="R352" s="18"/>
      <c r="S352" s="18"/>
      <c r="T352" s="18"/>
      <c r="U352" s="18"/>
      <c r="V352" s="18"/>
      <c r="W352" s="18"/>
      <c r="X352" s="1"/>
    </row>
    <row r="353" spans="1:24" s="10" customFormat="1" ht="32.1" customHeight="1">
      <c r="K353" s="18"/>
      <c r="L353" s="18"/>
      <c r="M353" s="22"/>
      <c r="N353" s="18"/>
      <c r="O353" s="18"/>
      <c r="P353" s="18"/>
      <c r="Q353" s="18"/>
      <c r="R353" s="18"/>
      <c r="S353" s="18"/>
      <c r="T353" s="18"/>
      <c r="U353" s="18"/>
      <c r="V353" s="18"/>
      <c r="W353" s="18"/>
      <c r="X353" s="1"/>
    </row>
    <row r="354" spans="1:24" s="10" customFormat="1" ht="81.95" customHeight="1">
      <c r="K354" s="18"/>
      <c r="L354" s="18"/>
      <c r="M354" s="22"/>
      <c r="N354" s="18"/>
      <c r="O354" s="18"/>
      <c r="P354" s="18"/>
      <c r="Q354" s="18"/>
      <c r="R354" s="18"/>
      <c r="S354" s="18"/>
      <c r="T354" s="18"/>
      <c r="U354" s="18"/>
      <c r="V354" s="18"/>
      <c r="W354" s="18"/>
      <c r="X354" s="1"/>
    </row>
    <row r="355" spans="1:24" s="10" customFormat="1" ht="112.5" customHeight="1">
      <c r="K355" s="18"/>
      <c r="L355" s="18"/>
      <c r="M355" s="22"/>
      <c r="N355" s="18"/>
      <c r="O355" s="18"/>
      <c r="P355" s="18"/>
      <c r="Q355" s="18"/>
      <c r="R355" s="18"/>
      <c r="S355" s="18"/>
      <c r="T355" s="18"/>
      <c r="U355" s="18"/>
      <c r="V355" s="18"/>
      <c r="W355" s="18"/>
      <c r="X355" s="1"/>
    </row>
    <row r="356" spans="1:24" s="10" customFormat="1">
      <c r="A356" s="11" t="str">
        <f>A2</f>
        <v>LITERACY 4 LIFE</v>
      </c>
      <c r="K356" s="18"/>
      <c r="L356" s="18"/>
      <c r="M356" s="22"/>
      <c r="N356" s="18"/>
      <c r="O356" s="18"/>
      <c r="P356" s="18"/>
      <c r="Q356" s="18"/>
      <c r="R356" s="18"/>
      <c r="S356" s="18"/>
      <c r="T356" s="18"/>
      <c r="U356" s="18"/>
      <c r="V356" s="18"/>
      <c r="W356" s="18"/>
      <c r="X356" s="1"/>
    </row>
    <row r="357" spans="1:24" s="10" customFormat="1">
      <c r="A357" s="11" t="str">
        <f>A3</f>
        <v>STATEMENT OF AFFAIRS FOR THE PERIOD ENDED 31ST DECEMBER 2023</v>
      </c>
      <c r="K357" s="18"/>
      <c r="L357" s="18"/>
      <c r="M357" s="22"/>
      <c r="N357" s="18"/>
      <c r="O357" s="18"/>
      <c r="P357" s="18"/>
      <c r="Q357" s="18"/>
      <c r="R357" s="18"/>
      <c r="S357" s="18"/>
      <c r="T357" s="18"/>
      <c r="U357" s="18"/>
      <c r="V357" s="18"/>
      <c r="W357" s="18"/>
      <c r="X357" s="1"/>
    </row>
    <row r="358" spans="1:24" s="18" customFormat="1">
      <c r="A358" s="11"/>
      <c r="B358" s="10"/>
      <c r="C358" s="10"/>
      <c r="D358" s="10"/>
      <c r="E358" s="10"/>
      <c r="F358" s="10"/>
      <c r="G358" s="10"/>
      <c r="H358" s="10"/>
      <c r="I358" s="10"/>
      <c r="J358" s="10"/>
      <c r="M358" s="22"/>
      <c r="X358" s="1"/>
    </row>
    <row r="360" spans="1:24" s="18" customFormat="1">
      <c r="A360" s="17" t="s">
        <v>69</v>
      </c>
      <c r="B360" s="10"/>
      <c r="C360" s="10"/>
      <c r="D360" s="10"/>
      <c r="E360" s="10"/>
      <c r="F360" s="10"/>
      <c r="G360" s="10"/>
      <c r="H360" s="10"/>
      <c r="I360" s="10"/>
      <c r="J360" s="10"/>
      <c r="M360" s="22"/>
      <c r="X360" s="1"/>
    </row>
    <row r="363" spans="1:24" s="18" customFormat="1">
      <c r="A363" s="11" t="s">
        <v>70</v>
      </c>
      <c r="B363" s="10"/>
      <c r="C363" s="10"/>
      <c r="D363" s="10"/>
      <c r="E363" s="10"/>
      <c r="F363" s="10"/>
      <c r="G363" s="10"/>
      <c r="H363" s="10"/>
      <c r="I363" s="10"/>
      <c r="J363" s="10"/>
      <c r="M363" s="22"/>
      <c r="X363" s="1"/>
    </row>
    <row r="365" spans="1:24" s="18" customFormat="1" ht="37.5" customHeight="1">
      <c r="A365" s="144" t="s">
        <v>214</v>
      </c>
      <c r="B365" s="144"/>
      <c r="C365" s="144"/>
      <c r="D365" s="144"/>
      <c r="E365" s="144"/>
      <c r="F365" s="144"/>
      <c r="G365" s="144"/>
      <c r="H365" s="144"/>
      <c r="I365" s="144"/>
      <c r="J365" s="144"/>
      <c r="M365" s="22"/>
      <c r="X365" s="1"/>
    </row>
    <row r="368" spans="1:24" s="18" customFormat="1">
      <c r="A368" s="11" t="s">
        <v>71</v>
      </c>
      <c r="B368" s="10"/>
      <c r="C368" s="10"/>
      <c r="D368" s="10"/>
      <c r="E368" s="10"/>
      <c r="F368" s="10"/>
      <c r="G368" s="10"/>
      <c r="H368" s="10"/>
      <c r="I368" s="10"/>
      <c r="J368" s="10"/>
      <c r="M368" s="22"/>
      <c r="X368" s="1"/>
    </row>
    <row r="370" spans="1:24" s="18" customFormat="1">
      <c r="A370" s="17" t="s">
        <v>72</v>
      </c>
      <c r="B370" s="10"/>
      <c r="C370" s="10"/>
      <c r="D370" s="10"/>
      <c r="E370" s="10"/>
      <c r="F370" s="10"/>
      <c r="G370" s="10"/>
      <c r="H370" s="10"/>
      <c r="I370" s="10"/>
      <c r="J370" s="10"/>
      <c r="M370" s="22"/>
      <c r="X370" s="1"/>
    </row>
    <row r="371" spans="1:24" s="18" customFormat="1" ht="112.5" customHeight="1">
      <c r="A371" s="142" t="s">
        <v>73</v>
      </c>
      <c r="B371" s="142"/>
      <c r="C371" s="142"/>
      <c r="D371" s="142"/>
      <c r="E371" s="142"/>
      <c r="F371" s="142"/>
      <c r="G371" s="142"/>
      <c r="H371" s="142"/>
      <c r="I371" s="142"/>
      <c r="J371" s="142"/>
      <c r="M371" s="22"/>
      <c r="X371" s="1"/>
    </row>
    <row r="373" spans="1:24" s="18" customFormat="1" ht="18" customHeight="1">
      <c r="A373" s="142" t="s">
        <v>74</v>
      </c>
      <c r="B373" s="142"/>
      <c r="C373" s="142"/>
      <c r="D373" s="142"/>
      <c r="E373" s="142"/>
      <c r="F373" s="142"/>
      <c r="G373" s="142"/>
      <c r="H373" s="142"/>
      <c r="I373" s="142"/>
      <c r="J373" s="142"/>
      <c r="M373" s="22"/>
      <c r="X373" s="1"/>
    </row>
    <row r="375" spans="1:24" s="18" customFormat="1">
      <c r="A375" s="17" t="s">
        <v>75</v>
      </c>
      <c r="B375" s="10"/>
      <c r="C375" s="10"/>
      <c r="D375" s="10"/>
      <c r="E375" s="10"/>
      <c r="F375" s="10"/>
      <c r="G375" s="10"/>
      <c r="H375" s="10"/>
      <c r="I375" s="10"/>
      <c r="J375" s="10"/>
      <c r="M375" s="22"/>
      <c r="X375" s="1"/>
    </row>
    <row r="376" spans="1:24" s="18" customFormat="1" ht="37.5" customHeight="1">
      <c r="A376" s="142" t="s">
        <v>76</v>
      </c>
      <c r="B376" s="142"/>
      <c r="C376" s="142"/>
      <c r="D376" s="142"/>
      <c r="E376" s="142"/>
      <c r="F376" s="142"/>
      <c r="G376" s="142"/>
      <c r="H376" s="142"/>
      <c r="I376" s="142"/>
      <c r="J376" s="142"/>
      <c r="M376" s="22"/>
      <c r="X376" s="1"/>
    </row>
    <row r="378" spans="1:24" s="18" customFormat="1">
      <c r="A378" s="17" t="s">
        <v>77</v>
      </c>
      <c r="B378" s="10"/>
      <c r="C378" s="10"/>
      <c r="D378" s="10"/>
      <c r="E378" s="10"/>
      <c r="F378" s="10"/>
      <c r="G378" s="10"/>
      <c r="H378" s="10"/>
      <c r="I378" s="10"/>
      <c r="J378" s="10"/>
      <c r="M378" s="22"/>
      <c r="X378" s="1"/>
    </row>
    <row r="379" spans="1:24" s="18" customFormat="1" ht="112.5" customHeight="1">
      <c r="A379" s="142" t="s">
        <v>78</v>
      </c>
      <c r="B379" s="142"/>
      <c r="C379" s="142"/>
      <c r="D379" s="142"/>
      <c r="E379" s="142"/>
      <c r="F379" s="142"/>
      <c r="G379" s="142"/>
      <c r="H379" s="142"/>
      <c r="I379" s="142"/>
      <c r="J379" s="142"/>
      <c r="M379" s="22"/>
      <c r="X379" s="1"/>
    </row>
    <row r="381" spans="1:24" s="18" customFormat="1" ht="57" customHeight="1">
      <c r="A381" s="142" t="s">
        <v>79</v>
      </c>
      <c r="B381" s="142"/>
      <c r="C381" s="142"/>
      <c r="D381" s="142"/>
      <c r="E381" s="142"/>
      <c r="F381" s="142"/>
      <c r="G381" s="142"/>
      <c r="H381" s="142"/>
      <c r="I381" s="142"/>
      <c r="J381" s="142"/>
      <c r="M381" s="22"/>
      <c r="X381" s="1"/>
    </row>
    <row r="383" spans="1:24" s="18" customFormat="1" ht="38.25" customHeight="1">
      <c r="A383" s="142" t="s">
        <v>80</v>
      </c>
      <c r="B383" s="142"/>
      <c r="C383" s="142"/>
      <c r="D383" s="142"/>
      <c r="E383" s="142"/>
      <c r="F383" s="142"/>
      <c r="G383" s="142"/>
      <c r="H383" s="142"/>
      <c r="I383" s="142"/>
      <c r="J383" s="142"/>
      <c r="M383" s="22"/>
      <c r="X383" s="1"/>
    </row>
    <row r="393" spans="1:24" s="10" customFormat="1" ht="74.099999999999994" customHeight="1">
      <c r="K393" s="18"/>
      <c r="L393" s="18"/>
      <c r="M393" s="22"/>
      <c r="N393" s="18"/>
      <c r="O393" s="18"/>
      <c r="P393" s="18"/>
      <c r="Q393" s="18"/>
      <c r="R393" s="18"/>
      <c r="S393" s="18"/>
      <c r="T393" s="18"/>
      <c r="U393" s="18"/>
      <c r="V393" s="18"/>
      <c r="W393" s="18"/>
      <c r="X393" s="1"/>
    </row>
    <row r="394" spans="1:24" s="10" customFormat="1" ht="32.1" customHeight="1">
      <c r="K394" s="18"/>
      <c r="L394" s="18"/>
      <c r="M394" s="22"/>
      <c r="N394" s="18"/>
      <c r="O394" s="18"/>
      <c r="P394" s="18"/>
      <c r="Q394" s="18"/>
      <c r="R394" s="18"/>
      <c r="S394" s="18"/>
      <c r="T394" s="18"/>
      <c r="U394" s="18"/>
      <c r="V394" s="18"/>
      <c r="W394" s="18"/>
      <c r="X394" s="1"/>
    </row>
    <row r="395" spans="1:24" s="10" customFormat="1" ht="72" customHeight="1">
      <c r="K395" s="18"/>
      <c r="L395" s="18"/>
      <c r="M395" s="22"/>
      <c r="N395" s="18"/>
      <c r="O395" s="18"/>
      <c r="P395" s="18"/>
      <c r="Q395" s="18"/>
      <c r="R395" s="18"/>
      <c r="S395" s="18"/>
      <c r="T395" s="18"/>
      <c r="U395" s="18"/>
      <c r="V395" s="18"/>
      <c r="W395" s="18"/>
      <c r="X395" s="1"/>
    </row>
    <row r="397" spans="1:24" s="10" customFormat="1" ht="60.75" customHeight="1">
      <c r="K397" s="18"/>
      <c r="L397" s="18"/>
      <c r="M397" s="22"/>
      <c r="N397" s="18"/>
      <c r="O397" s="18"/>
      <c r="P397" s="18"/>
      <c r="Q397" s="18"/>
      <c r="R397" s="18"/>
      <c r="S397" s="18"/>
      <c r="T397" s="18"/>
      <c r="U397" s="18"/>
      <c r="V397" s="18"/>
      <c r="W397" s="18"/>
      <c r="X397" s="1"/>
    </row>
    <row r="398" spans="1:24" s="10" customFormat="1">
      <c r="A398" s="11" t="str">
        <f>A2</f>
        <v>LITERACY 4 LIFE</v>
      </c>
      <c r="K398" s="18"/>
      <c r="L398" s="18"/>
      <c r="M398" s="22"/>
      <c r="N398" s="18"/>
      <c r="O398" s="18"/>
      <c r="P398" s="18"/>
      <c r="Q398" s="18"/>
      <c r="R398" s="18"/>
      <c r="S398" s="18"/>
      <c r="T398" s="18"/>
      <c r="U398" s="18"/>
      <c r="V398" s="18"/>
      <c r="W398" s="18"/>
      <c r="X398" s="1"/>
    </row>
    <row r="399" spans="1:24" s="10" customFormat="1">
      <c r="A399" s="11" t="str">
        <f>A3</f>
        <v>STATEMENT OF AFFAIRS FOR THE PERIOD ENDED 31ST DECEMBER 2023</v>
      </c>
      <c r="K399" s="18"/>
      <c r="L399" s="18"/>
      <c r="M399" s="22"/>
      <c r="N399" s="18"/>
      <c r="O399" s="18"/>
      <c r="P399" s="18"/>
      <c r="Q399" s="18"/>
      <c r="R399" s="18"/>
      <c r="S399" s="18"/>
      <c r="T399" s="18"/>
      <c r="U399" s="18"/>
      <c r="V399" s="18"/>
      <c r="W399" s="18"/>
      <c r="X399" s="1"/>
    </row>
    <row r="400" spans="1:24" s="10" customFormat="1">
      <c r="A400" s="11"/>
      <c r="K400" s="18"/>
      <c r="L400" s="18"/>
      <c r="M400" s="22"/>
      <c r="N400" s="18"/>
      <c r="O400" s="18"/>
      <c r="P400" s="18"/>
      <c r="Q400" s="18"/>
      <c r="R400" s="18"/>
      <c r="S400" s="18"/>
      <c r="T400" s="18"/>
      <c r="U400" s="18"/>
      <c r="V400" s="18"/>
      <c r="W400" s="18"/>
      <c r="X400" s="1"/>
    </row>
    <row r="401" spans="1:24" s="10" customFormat="1">
      <c r="A401" s="11"/>
      <c r="K401" s="18"/>
      <c r="L401" s="18"/>
      <c r="M401" s="22"/>
      <c r="N401" s="18"/>
      <c r="O401" s="18"/>
      <c r="P401" s="18"/>
      <c r="Q401" s="18"/>
      <c r="R401" s="18"/>
      <c r="S401" s="18"/>
      <c r="T401" s="18"/>
      <c r="U401" s="18"/>
      <c r="V401" s="18"/>
      <c r="W401" s="18"/>
      <c r="X401" s="1"/>
    </row>
    <row r="402" spans="1:24" s="10" customFormat="1">
      <c r="A402" s="17" t="s">
        <v>69</v>
      </c>
      <c r="K402" s="18"/>
      <c r="L402" s="18"/>
      <c r="M402" s="22"/>
      <c r="N402" s="18"/>
      <c r="O402" s="18"/>
      <c r="P402" s="18"/>
      <c r="Q402" s="18"/>
      <c r="R402" s="18"/>
      <c r="S402" s="18"/>
      <c r="T402" s="18"/>
      <c r="U402" s="18"/>
      <c r="V402" s="18"/>
      <c r="W402" s="18"/>
      <c r="X402" s="1"/>
    </row>
    <row r="403" spans="1:24" s="10" customFormat="1">
      <c r="A403" s="17"/>
      <c r="K403" s="18"/>
      <c r="L403" s="18"/>
      <c r="M403" s="22"/>
      <c r="N403" s="18"/>
      <c r="O403" s="18"/>
      <c r="P403" s="18"/>
      <c r="Q403" s="18"/>
      <c r="R403" s="18"/>
      <c r="S403" s="18"/>
      <c r="T403" s="18"/>
      <c r="U403" s="18"/>
      <c r="V403" s="18"/>
      <c r="W403" s="18"/>
      <c r="X403" s="1"/>
    </row>
    <row r="404" spans="1:24" s="10" customFormat="1">
      <c r="A404" s="17"/>
      <c r="K404" s="18"/>
      <c r="L404" s="18"/>
      <c r="M404" s="22"/>
      <c r="N404" s="18"/>
      <c r="O404" s="18"/>
      <c r="P404" s="18"/>
      <c r="Q404" s="18"/>
      <c r="R404" s="18"/>
      <c r="S404" s="18"/>
      <c r="T404" s="18"/>
      <c r="U404" s="18"/>
      <c r="V404" s="18"/>
      <c r="W404" s="18"/>
      <c r="X404" s="1"/>
    </row>
    <row r="405" spans="1:24" s="10" customFormat="1" ht="19.5">
      <c r="A405" s="11" t="s">
        <v>81</v>
      </c>
      <c r="K405" s="18"/>
      <c r="L405" s="18"/>
      <c r="M405" s="22"/>
      <c r="N405" s="18"/>
      <c r="O405" s="18"/>
      <c r="P405" s="18"/>
      <c r="Q405" s="18"/>
      <c r="R405" s="18"/>
      <c r="S405" s="18"/>
      <c r="T405" s="18"/>
      <c r="U405" s="18"/>
      <c r="V405" s="18"/>
      <c r="W405" s="18"/>
      <c r="X405" s="1"/>
    </row>
    <row r="406" spans="1:24" s="18" customFormat="1">
      <c r="A406" s="17"/>
      <c r="B406" s="10"/>
      <c r="C406" s="10"/>
      <c r="D406" s="10"/>
      <c r="E406" s="10"/>
      <c r="F406" s="10"/>
      <c r="G406" s="10"/>
      <c r="H406" s="10"/>
      <c r="I406" s="10"/>
      <c r="J406" s="10"/>
      <c r="M406" s="22"/>
      <c r="X406" s="1"/>
    </row>
    <row r="407" spans="1:24" s="18" customFormat="1">
      <c r="A407" s="17" t="s">
        <v>82</v>
      </c>
      <c r="B407" s="10"/>
      <c r="C407" s="10"/>
      <c r="D407" s="10"/>
      <c r="E407" s="10"/>
      <c r="F407" s="10"/>
      <c r="G407" s="10"/>
      <c r="H407" s="10"/>
      <c r="I407" s="10"/>
      <c r="J407" s="10"/>
      <c r="M407" s="22"/>
      <c r="X407" s="1"/>
    </row>
    <row r="408" spans="1:24" s="18" customFormat="1" ht="111" customHeight="1">
      <c r="A408" s="142" t="s">
        <v>83</v>
      </c>
      <c r="B408" s="142"/>
      <c r="C408" s="142"/>
      <c r="D408" s="142"/>
      <c r="E408" s="142"/>
      <c r="F408" s="142"/>
      <c r="G408" s="142"/>
      <c r="H408" s="142"/>
      <c r="I408" s="142"/>
      <c r="J408" s="142"/>
      <c r="M408" s="22"/>
      <c r="X408" s="1"/>
    </row>
    <row r="410" spans="1:24" s="18" customFormat="1" ht="112.5" customHeight="1">
      <c r="A410" s="142" t="s">
        <v>84</v>
      </c>
      <c r="B410" s="142"/>
      <c r="C410" s="142"/>
      <c r="D410" s="142"/>
      <c r="E410" s="142"/>
      <c r="F410" s="142"/>
      <c r="G410" s="142"/>
      <c r="H410" s="142"/>
      <c r="I410" s="142"/>
      <c r="J410" s="142"/>
      <c r="M410" s="22"/>
      <c r="X410" s="1"/>
    </row>
    <row r="411" spans="1:24" s="18" customFormat="1">
      <c r="A411" s="142"/>
      <c r="B411" s="142"/>
      <c r="C411" s="142"/>
      <c r="D411" s="142"/>
      <c r="E411" s="142"/>
      <c r="F411" s="142"/>
      <c r="G411" s="142"/>
      <c r="H411" s="142"/>
      <c r="I411" s="142"/>
      <c r="J411" s="142"/>
      <c r="M411" s="22"/>
      <c r="X411" s="1"/>
    </row>
    <row r="412" spans="1:24" s="18" customFormat="1">
      <c r="A412" s="17" t="s">
        <v>85</v>
      </c>
      <c r="B412" s="10"/>
      <c r="C412" s="10"/>
      <c r="D412" s="10"/>
      <c r="E412" s="10"/>
      <c r="F412" s="10"/>
      <c r="G412" s="10"/>
      <c r="H412" s="10"/>
      <c r="I412" s="10"/>
      <c r="J412" s="10"/>
      <c r="M412" s="22"/>
      <c r="X412" s="1"/>
    </row>
    <row r="413" spans="1:24" s="18" customFormat="1" ht="18" customHeight="1">
      <c r="A413" s="142" t="s">
        <v>86</v>
      </c>
      <c r="B413" s="142"/>
      <c r="C413" s="142"/>
      <c r="D413" s="142"/>
      <c r="E413" s="142"/>
      <c r="F413" s="142"/>
      <c r="G413" s="142"/>
      <c r="H413" s="142"/>
      <c r="I413" s="142"/>
      <c r="J413" s="142"/>
      <c r="M413" s="22"/>
      <c r="X413" s="1"/>
    </row>
    <row r="414" spans="1:24" s="18" customFormat="1" ht="13.5" customHeight="1">
      <c r="A414" s="10"/>
      <c r="B414" s="10"/>
      <c r="C414" s="10"/>
      <c r="D414" s="10"/>
      <c r="E414" s="10"/>
      <c r="F414" s="10"/>
      <c r="G414" s="10"/>
      <c r="H414" s="10"/>
      <c r="I414" s="10"/>
      <c r="J414" s="10"/>
      <c r="M414" s="22"/>
      <c r="X414" s="1"/>
    </row>
    <row r="415" spans="1:24" s="18" customFormat="1">
      <c r="A415" s="17" t="s">
        <v>87</v>
      </c>
      <c r="B415" s="10"/>
      <c r="C415" s="10"/>
      <c r="D415" s="10"/>
      <c r="E415" s="10"/>
      <c r="F415" s="10"/>
      <c r="G415" s="10"/>
      <c r="H415" s="10"/>
      <c r="I415" s="10"/>
      <c r="J415" s="10"/>
      <c r="M415" s="22"/>
      <c r="X415" s="1"/>
    </row>
    <row r="416" spans="1:24" s="18" customFormat="1" ht="57.75" customHeight="1">
      <c r="A416" s="142" t="s">
        <v>88</v>
      </c>
      <c r="B416" s="142"/>
      <c r="C416" s="142"/>
      <c r="D416" s="142"/>
      <c r="E416" s="142"/>
      <c r="F416" s="142"/>
      <c r="G416" s="142"/>
      <c r="H416" s="142"/>
      <c r="I416" s="142"/>
      <c r="J416" s="142"/>
      <c r="M416" s="22"/>
      <c r="X416" s="1"/>
    </row>
    <row r="417" spans="1:24" s="18" customFormat="1">
      <c r="A417" s="43"/>
      <c r="B417" s="10"/>
      <c r="C417" s="10"/>
      <c r="D417" s="10"/>
      <c r="E417" s="10"/>
      <c r="F417" s="10"/>
      <c r="G417" s="10"/>
      <c r="H417" s="10"/>
      <c r="I417" s="10"/>
      <c r="J417" s="10"/>
      <c r="M417" s="22"/>
      <c r="X417" s="1"/>
    </row>
    <row r="418" spans="1:24" s="18" customFormat="1">
      <c r="A418" s="17" t="s">
        <v>89</v>
      </c>
      <c r="B418" s="10"/>
      <c r="C418" s="10"/>
      <c r="D418" s="10"/>
      <c r="E418" s="10"/>
      <c r="F418" s="10"/>
      <c r="G418" s="10"/>
      <c r="H418" s="10"/>
      <c r="I418" s="10"/>
      <c r="J418" s="10"/>
      <c r="M418" s="22"/>
      <c r="X418" s="1"/>
    </row>
    <row r="419" spans="1:24" s="18" customFormat="1" ht="77.25" customHeight="1">
      <c r="A419" s="142" t="s">
        <v>90</v>
      </c>
      <c r="B419" s="142"/>
      <c r="C419" s="142"/>
      <c r="D419" s="142"/>
      <c r="E419" s="142"/>
      <c r="F419" s="142"/>
      <c r="G419" s="142"/>
      <c r="H419" s="142"/>
      <c r="I419" s="142"/>
      <c r="J419" s="142"/>
      <c r="M419" s="22"/>
      <c r="X419" s="1"/>
    </row>
    <row r="421" spans="1:24" s="18" customFormat="1">
      <c r="A421" s="17" t="s">
        <v>91</v>
      </c>
      <c r="B421" s="10"/>
      <c r="C421" s="10"/>
      <c r="D421" s="10"/>
      <c r="E421" s="10"/>
      <c r="F421" s="10"/>
      <c r="G421" s="10"/>
      <c r="H421" s="10"/>
      <c r="I421" s="10"/>
      <c r="J421" s="10"/>
      <c r="M421" s="22"/>
      <c r="X421" s="1"/>
    </row>
    <row r="422" spans="1:24" s="18" customFormat="1" ht="54.75" customHeight="1">
      <c r="A422" s="142" t="s">
        <v>92</v>
      </c>
      <c r="B422" s="142"/>
      <c r="C422" s="142"/>
      <c r="D422" s="142"/>
      <c r="E422" s="142"/>
      <c r="F422" s="142"/>
      <c r="G422" s="142"/>
      <c r="H422" s="142"/>
      <c r="I422" s="142"/>
      <c r="J422" s="142"/>
      <c r="M422" s="22"/>
      <c r="X422" s="1"/>
    </row>
    <row r="424" spans="1:24" s="18" customFormat="1" ht="38.25" customHeight="1">
      <c r="A424" s="142" t="s">
        <v>93</v>
      </c>
      <c r="B424" s="142"/>
      <c r="C424" s="142"/>
      <c r="D424" s="142"/>
      <c r="E424" s="142"/>
      <c r="F424" s="142"/>
      <c r="G424" s="142"/>
      <c r="H424" s="142"/>
      <c r="I424" s="142"/>
      <c r="J424" s="142"/>
      <c r="M424" s="22"/>
      <c r="X424" s="1"/>
    </row>
    <row r="433" spans="1:24" s="18" customFormat="1" ht="54" customHeight="1">
      <c r="A433" s="10"/>
      <c r="B433" s="10"/>
      <c r="C433" s="10"/>
      <c r="D433" s="10"/>
      <c r="E433" s="10"/>
      <c r="F433" s="10"/>
      <c r="G433" s="10"/>
      <c r="H433" s="10"/>
      <c r="I433" s="10"/>
      <c r="J433" s="10"/>
      <c r="M433" s="22"/>
      <c r="X433" s="1"/>
    </row>
    <row r="434" spans="1:24" s="18" customFormat="1" ht="66.95" customHeight="1">
      <c r="A434" s="10"/>
      <c r="B434" s="10"/>
      <c r="C434" s="10"/>
      <c r="D434" s="10"/>
      <c r="E434" s="10"/>
      <c r="F434" s="10"/>
      <c r="G434" s="10"/>
      <c r="H434" s="10"/>
      <c r="I434" s="10"/>
      <c r="J434" s="10"/>
      <c r="M434" s="22"/>
      <c r="X434" s="1"/>
    </row>
    <row r="435" spans="1:24" s="18" customFormat="1" ht="72" customHeight="1">
      <c r="A435" s="10"/>
      <c r="B435" s="10"/>
      <c r="C435" s="10"/>
      <c r="D435" s="10"/>
      <c r="E435" s="10"/>
      <c r="F435" s="10"/>
      <c r="G435" s="10"/>
      <c r="H435" s="10"/>
      <c r="I435" s="10"/>
      <c r="J435" s="10"/>
      <c r="M435" s="22"/>
      <c r="X435" s="1"/>
    </row>
    <row r="436" spans="1:24" s="18" customFormat="1" ht="47.25" customHeight="1">
      <c r="A436" s="10"/>
      <c r="B436" s="10"/>
      <c r="C436" s="10"/>
      <c r="D436" s="10"/>
      <c r="E436" s="10"/>
      <c r="F436" s="10"/>
      <c r="G436" s="10"/>
      <c r="H436" s="10"/>
      <c r="I436" s="10"/>
      <c r="J436" s="10"/>
      <c r="M436" s="22"/>
      <c r="X436" s="1"/>
    </row>
    <row r="437" spans="1:24" s="18" customFormat="1">
      <c r="A437" s="11" t="str">
        <f>A2</f>
        <v>LITERACY 4 LIFE</v>
      </c>
      <c r="B437" s="10"/>
      <c r="C437" s="10"/>
      <c r="D437" s="10"/>
      <c r="E437" s="10"/>
      <c r="F437" s="10"/>
      <c r="G437" s="10"/>
      <c r="H437" s="10"/>
      <c r="I437" s="10"/>
      <c r="J437" s="10"/>
      <c r="M437" s="22"/>
      <c r="X437" s="1"/>
    </row>
    <row r="438" spans="1:24" s="18" customFormat="1">
      <c r="A438" s="11" t="str">
        <f>A3</f>
        <v>STATEMENT OF AFFAIRS FOR THE PERIOD ENDED 31ST DECEMBER 2023</v>
      </c>
      <c r="B438" s="10"/>
      <c r="C438" s="10"/>
      <c r="D438" s="10"/>
      <c r="E438" s="10"/>
      <c r="F438" s="10"/>
      <c r="G438" s="10"/>
      <c r="H438" s="10"/>
      <c r="I438" s="10"/>
      <c r="J438" s="10"/>
      <c r="M438" s="22"/>
      <c r="X438" s="1"/>
    </row>
    <row r="439" spans="1:24" s="18" customFormat="1">
      <c r="A439" s="11"/>
      <c r="B439" s="10"/>
      <c r="C439" s="10"/>
      <c r="D439" s="10"/>
      <c r="E439" s="10"/>
      <c r="F439" s="10"/>
      <c r="G439" s="10"/>
      <c r="H439" s="10"/>
      <c r="I439" s="10"/>
      <c r="J439" s="10"/>
      <c r="M439" s="22"/>
      <c r="X439" s="1"/>
    </row>
    <row r="441" spans="1:24" s="18" customFormat="1">
      <c r="A441" s="17" t="s">
        <v>69</v>
      </c>
      <c r="B441" s="10"/>
      <c r="C441" s="10"/>
      <c r="D441" s="10"/>
      <c r="E441" s="10"/>
      <c r="F441" s="10"/>
      <c r="G441" s="10"/>
      <c r="H441" s="10"/>
      <c r="I441" s="10"/>
      <c r="J441" s="10"/>
      <c r="M441" s="22"/>
      <c r="X441" s="1"/>
    </row>
    <row r="442" spans="1:24" s="18" customFormat="1">
      <c r="A442" s="17"/>
      <c r="B442" s="10"/>
      <c r="C442" s="10"/>
      <c r="D442" s="10"/>
      <c r="E442" s="10"/>
      <c r="F442" s="10"/>
      <c r="G442" s="10"/>
      <c r="H442" s="10"/>
      <c r="I442" s="10"/>
      <c r="J442" s="10"/>
      <c r="M442" s="22"/>
      <c r="X442" s="1"/>
    </row>
    <row r="443" spans="1:24" s="18" customFormat="1" ht="19.5">
      <c r="A443" s="11" t="s">
        <v>81</v>
      </c>
      <c r="B443" s="10"/>
      <c r="C443" s="10"/>
      <c r="D443" s="10"/>
      <c r="E443" s="10"/>
      <c r="F443" s="10"/>
      <c r="G443" s="10"/>
      <c r="H443" s="10"/>
      <c r="I443" s="10"/>
      <c r="J443" s="10"/>
      <c r="M443" s="22"/>
      <c r="X443" s="1"/>
    </row>
    <row r="445" spans="1:24" s="18" customFormat="1">
      <c r="A445" s="23" t="s">
        <v>94</v>
      </c>
      <c r="B445" s="10"/>
      <c r="C445" s="10"/>
      <c r="D445" s="10"/>
      <c r="E445" s="10"/>
      <c r="F445" s="10"/>
      <c r="G445" s="10"/>
      <c r="H445" s="10"/>
      <c r="I445" s="10"/>
      <c r="J445" s="10"/>
      <c r="M445" s="22"/>
      <c r="X445" s="1"/>
    </row>
    <row r="446" spans="1:24" s="18" customFormat="1" ht="40.5" customHeight="1">
      <c r="A446" s="142" t="s">
        <v>95</v>
      </c>
      <c r="B446" s="142"/>
      <c r="C446" s="142"/>
      <c r="D446" s="142"/>
      <c r="E446" s="142"/>
      <c r="F446" s="142"/>
      <c r="G446" s="142"/>
      <c r="H446" s="142"/>
      <c r="I446" s="142"/>
      <c r="J446" s="142"/>
      <c r="M446" s="22"/>
      <c r="X446" s="1"/>
    </row>
    <row r="447" spans="1:24" s="18" customFormat="1">
      <c r="A447" s="26"/>
      <c r="B447" s="10"/>
      <c r="C447" s="10"/>
      <c r="D447" s="10"/>
      <c r="E447" s="10"/>
      <c r="F447" s="10"/>
      <c r="G447" s="10"/>
      <c r="H447" s="10"/>
      <c r="I447" s="10"/>
      <c r="J447" s="10"/>
      <c r="M447" s="22"/>
      <c r="X447" s="1"/>
    </row>
    <row r="448" spans="1:24" s="18" customFormat="1" ht="56.25" customHeight="1">
      <c r="A448" s="142" t="s">
        <v>96</v>
      </c>
      <c r="B448" s="142"/>
      <c r="C448" s="142"/>
      <c r="D448" s="142"/>
      <c r="E448" s="142"/>
      <c r="F448" s="142"/>
      <c r="G448" s="142"/>
      <c r="H448" s="142"/>
      <c r="I448" s="142"/>
      <c r="J448" s="142"/>
      <c r="M448" s="22"/>
      <c r="X448" s="1"/>
    </row>
    <row r="449" spans="1:24" s="18" customFormat="1">
      <c r="A449" s="26"/>
      <c r="B449" s="10"/>
      <c r="C449" s="10"/>
      <c r="D449" s="10"/>
      <c r="E449" s="10"/>
      <c r="F449" s="10"/>
      <c r="G449" s="10"/>
      <c r="H449" s="10"/>
      <c r="I449" s="10"/>
      <c r="J449" s="10"/>
      <c r="M449" s="22"/>
      <c r="X449" s="1"/>
    </row>
    <row r="450" spans="1:24" s="18" customFormat="1">
      <c r="A450" s="23" t="s">
        <v>97</v>
      </c>
      <c r="B450" s="10"/>
      <c r="C450" s="10"/>
      <c r="D450" s="44" t="s">
        <v>98</v>
      </c>
      <c r="E450" s="44"/>
      <c r="F450" s="10"/>
      <c r="G450" s="10"/>
      <c r="H450" s="10"/>
      <c r="I450" s="10"/>
      <c r="J450" s="10"/>
      <c r="M450" s="22"/>
      <c r="X450" s="1"/>
    </row>
    <row r="451" spans="1:24" s="18" customFormat="1">
      <c r="A451" s="45" t="s">
        <v>2</v>
      </c>
      <c r="B451" s="10"/>
      <c r="C451" s="10"/>
      <c r="D451" s="46">
        <v>0.05</v>
      </c>
      <c r="E451" s="46"/>
      <c r="F451" s="10"/>
      <c r="G451" s="10"/>
      <c r="H451" s="10"/>
      <c r="I451" s="10"/>
      <c r="J451" s="10"/>
      <c r="M451" s="22"/>
      <c r="X451" s="1"/>
    </row>
    <row r="452" spans="1:24" s="18" customFormat="1">
      <c r="A452" s="45" t="s">
        <v>99</v>
      </c>
      <c r="B452" s="10"/>
      <c r="C452" s="10"/>
      <c r="D452" s="47">
        <v>0.1</v>
      </c>
      <c r="E452" s="47"/>
      <c r="F452" s="10"/>
      <c r="G452" s="10"/>
      <c r="H452" s="10"/>
      <c r="I452" s="10"/>
      <c r="J452" s="10"/>
      <c r="M452" s="22"/>
      <c r="X452" s="1"/>
    </row>
    <row r="453" spans="1:24" s="18" customFormat="1">
      <c r="A453" s="26" t="s">
        <v>100</v>
      </c>
      <c r="B453" s="10"/>
      <c r="C453" s="10"/>
      <c r="D453" s="48">
        <v>0.2</v>
      </c>
      <c r="E453" s="48"/>
      <c r="F453" s="10"/>
      <c r="G453" s="10"/>
      <c r="H453" s="10"/>
      <c r="I453" s="10"/>
      <c r="J453" s="10"/>
      <c r="M453" s="22"/>
      <c r="X453" s="1"/>
    </row>
    <row r="454" spans="1:24">
      <c r="A454" s="45" t="s">
        <v>1</v>
      </c>
      <c r="D454" s="46">
        <v>0.2</v>
      </c>
      <c r="E454" s="46"/>
    </row>
    <row r="455" spans="1:24">
      <c r="A455" s="45" t="s">
        <v>3</v>
      </c>
      <c r="D455" s="47">
        <v>0.1</v>
      </c>
      <c r="E455" s="47"/>
    </row>
    <row r="456" spans="1:24">
      <c r="A456" s="45" t="s">
        <v>101</v>
      </c>
      <c r="D456" s="46">
        <v>0.33329999999999999</v>
      </c>
      <c r="E456" s="46"/>
    </row>
    <row r="457" spans="1:24">
      <c r="A457" s="26" t="s">
        <v>102</v>
      </c>
      <c r="B457" s="10" t="s">
        <v>103</v>
      </c>
      <c r="D457" s="48"/>
      <c r="E457" s="48"/>
    </row>
    <row r="458" spans="1:24">
      <c r="A458" s="26"/>
    </row>
    <row r="459" spans="1:24" ht="37.5" customHeight="1">
      <c r="A459" s="142" t="s">
        <v>104</v>
      </c>
      <c r="B459" s="142"/>
      <c r="C459" s="142"/>
      <c r="D459" s="142"/>
      <c r="E459" s="142"/>
      <c r="F459" s="142"/>
      <c r="G459" s="142"/>
      <c r="H459" s="142"/>
      <c r="I459" s="142"/>
      <c r="J459" s="142"/>
    </row>
    <row r="461" spans="1:24" s="3" customFormat="1">
      <c r="A461" s="23" t="s">
        <v>105</v>
      </c>
      <c r="B461" s="26"/>
      <c r="C461" s="26"/>
      <c r="D461" s="26"/>
      <c r="E461" s="26"/>
      <c r="F461" s="30"/>
      <c r="G461" s="30"/>
      <c r="H461" s="28"/>
      <c r="I461" s="28"/>
      <c r="J461" s="26"/>
      <c r="K461" s="26"/>
      <c r="L461" s="26"/>
      <c r="M461" s="49"/>
      <c r="N461" s="26"/>
      <c r="O461" s="26"/>
      <c r="P461" s="26"/>
      <c r="Q461" s="26"/>
      <c r="R461" s="26"/>
      <c r="S461" s="26"/>
      <c r="T461" s="26"/>
      <c r="U461" s="26"/>
      <c r="V461" s="26"/>
      <c r="W461" s="26"/>
    </row>
    <row r="462" spans="1:24" ht="35.25" customHeight="1">
      <c r="A462" s="142" t="s">
        <v>106</v>
      </c>
      <c r="B462" s="142"/>
      <c r="C462" s="142"/>
      <c r="D462" s="142"/>
      <c r="E462" s="142"/>
      <c r="F462" s="142"/>
      <c r="G462" s="142"/>
      <c r="H462" s="142"/>
      <c r="I462" s="142"/>
      <c r="J462" s="142"/>
    </row>
    <row r="463" spans="1:24">
      <c r="A463" s="26"/>
    </row>
    <row r="464" spans="1:24" ht="135" customHeight="1">
      <c r="A464" s="142" t="s">
        <v>107</v>
      </c>
      <c r="B464" s="142"/>
      <c r="C464" s="142"/>
      <c r="D464" s="142"/>
      <c r="E464" s="142"/>
      <c r="F464" s="142"/>
      <c r="G464" s="142"/>
      <c r="H464" s="142"/>
      <c r="I464" s="142"/>
      <c r="J464" s="142"/>
    </row>
    <row r="465" spans="1:24">
      <c r="A465" s="26"/>
    </row>
    <row r="466" spans="1:24" ht="38.25" customHeight="1">
      <c r="A466" s="142" t="s">
        <v>108</v>
      </c>
      <c r="B466" s="142"/>
      <c r="C466" s="142"/>
      <c r="D466" s="142"/>
      <c r="E466" s="142"/>
      <c r="F466" s="142"/>
      <c r="G466" s="142"/>
      <c r="H466" s="142"/>
      <c r="I466" s="142"/>
      <c r="J466" s="142"/>
    </row>
    <row r="468" spans="1:24">
      <c r="A468" s="126"/>
      <c r="B468" s="126"/>
      <c r="C468" s="126"/>
      <c r="D468" s="126"/>
      <c r="E468" s="126"/>
      <c r="F468" s="126"/>
      <c r="G468" s="126"/>
      <c r="H468" s="126"/>
      <c r="I468" s="126"/>
      <c r="J468" s="126"/>
    </row>
    <row r="469" spans="1:24">
      <c r="A469" s="126"/>
      <c r="B469" s="126"/>
      <c r="C469" s="126"/>
      <c r="D469" s="126"/>
      <c r="E469" s="126"/>
      <c r="F469" s="126"/>
      <c r="G469" s="126"/>
      <c r="H469" s="126"/>
      <c r="I469" s="126"/>
      <c r="J469" s="126"/>
    </row>
    <row r="479" spans="1:24" s="18" customFormat="1" ht="146.1" customHeight="1">
      <c r="A479" s="10"/>
      <c r="B479" s="10"/>
      <c r="C479" s="10"/>
      <c r="D479" s="10"/>
      <c r="E479" s="10"/>
      <c r="F479" s="10"/>
      <c r="G479" s="10"/>
      <c r="H479" s="10"/>
      <c r="I479" s="10"/>
      <c r="J479" s="10"/>
      <c r="M479" s="22"/>
      <c r="X479" s="1"/>
    </row>
    <row r="480" spans="1:24" s="18" customFormat="1" ht="15" customHeight="1">
      <c r="A480" s="10"/>
      <c r="B480" s="10"/>
      <c r="C480" s="10"/>
      <c r="D480" s="10"/>
      <c r="E480" s="10"/>
      <c r="F480" s="10"/>
      <c r="G480" s="10"/>
      <c r="H480" s="10"/>
      <c r="I480" s="10"/>
      <c r="J480" s="10"/>
      <c r="M480" s="22"/>
      <c r="X480" s="1"/>
    </row>
    <row r="481" spans="1:24" s="18" customFormat="1" ht="55.5" customHeight="1">
      <c r="A481" s="10"/>
      <c r="B481" s="10"/>
      <c r="C481" s="10"/>
      <c r="D481" s="10"/>
      <c r="E481" s="10"/>
      <c r="F481" s="10"/>
      <c r="G481" s="10"/>
      <c r="H481" s="10"/>
      <c r="I481" s="10"/>
      <c r="J481" s="10"/>
      <c r="M481" s="22"/>
      <c r="X481" s="1"/>
    </row>
    <row r="482" spans="1:24" s="18" customFormat="1">
      <c r="A482" s="11" t="str">
        <f>A2</f>
        <v>LITERACY 4 LIFE</v>
      </c>
      <c r="B482" s="10"/>
      <c r="C482" s="10"/>
      <c r="D482" s="10"/>
      <c r="E482" s="10"/>
      <c r="F482" s="10"/>
      <c r="G482" s="10"/>
      <c r="H482" s="10"/>
      <c r="I482" s="10"/>
      <c r="J482" s="10"/>
      <c r="M482" s="22"/>
      <c r="X482" s="1"/>
    </row>
    <row r="483" spans="1:24" s="18" customFormat="1">
      <c r="A483" s="11" t="str">
        <f>A3</f>
        <v>STATEMENT OF AFFAIRS FOR THE PERIOD ENDED 31ST DECEMBER 2023</v>
      </c>
      <c r="B483" s="11"/>
      <c r="C483" s="11"/>
      <c r="D483" s="11"/>
      <c r="E483" s="11"/>
      <c r="F483" s="11"/>
      <c r="G483" s="11"/>
      <c r="H483" s="11"/>
      <c r="I483" s="11"/>
      <c r="J483" s="11"/>
      <c r="M483" s="22"/>
      <c r="X483" s="1"/>
    </row>
    <row r="484" spans="1:24" s="18" customFormat="1" ht="9.75" customHeight="1">
      <c r="A484" s="11"/>
      <c r="B484" s="10"/>
      <c r="C484" s="10"/>
      <c r="D484" s="10"/>
      <c r="E484" s="10"/>
      <c r="F484" s="10"/>
      <c r="G484" s="10"/>
      <c r="H484" s="10"/>
      <c r="I484" s="10"/>
      <c r="J484" s="10"/>
      <c r="M484" s="22"/>
      <c r="X484" s="1"/>
    </row>
    <row r="485" spans="1:24" s="18" customFormat="1" ht="9.75" customHeight="1">
      <c r="A485" s="11"/>
      <c r="B485" s="10"/>
      <c r="C485" s="10"/>
      <c r="D485" s="10"/>
      <c r="E485" s="10"/>
      <c r="F485" s="10"/>
      <c r="G485" s="10"/>
      <c r="H485" s="10"/>
      <c r="I485" s="10"/>
      <c r="J485" s="10"/>
      <c r="M485" s="22"/>
      <c r="X485" s="1"/>
    </row>
    <row r="486" spans="1:24">
      <c r="A486" s="17" t="s">
        <v>69</v>
      </c>
    </row>
    <row r="487" spans="1:24" ht="9.75" customHeight="1">
      <c r="A487" s="17"/>
    </row>
    <row r="488" spans="1:24" ht="9.75" customHeight="1">
      <c r="A488" s="17"/>
    </row>
    <row r="489" spans="1:24">
      <c r="A489" s="50" t="s">
        <v>155</v>
      </c>
      <c r="J489" s="51">
        <f>J251</f>
        <v>2023</v>
      </c>
    </row>
    <row r="490" spans="1:24" s="5" customFormat="1">
      <c r="A490" s="52"/>
      <c r="B490" s="52"/>
      <c r="C490" s="52"/>
      <c r="D490" s="52"/>
      <c r="E490" s="52"/>
      <c r="F490" s="52"/>
      <c r="G490" s="52"/>
      <c r="H490" s="52"/>
      <c r="I490" s="52"/>
      <c r="J490" s="51" t="s">
        <v>0</v>
      </c>
      <c r="K490" s="52"/>
      <c r="L490" s="52"/>
      <c r="M490" s="53"/>
      <c r="N490" s="52"/>
      <c r="O490" s="52"/>
      <c r="P490" s="52"/>
      <c r="Q490" s="52"/>
      <c r="R490" s="52"/>
      <c r="S490" s="52"/>
      <c r="T490" s="52"/>
      <c r="U490" s="52"/>
      <c r="V490" s="52"/>
      <c r="W490" s="52"/>
    </row>
    <row r="491" spans="1:24" s="5" customFormat="1">
      <c r="A491" s="7" t="s">
        <v>156</v>
      </c>
      <c r="B491" s="52"/>
      <c r="C491" s="52"/>
      <c r="D491" s="52"/>
      <c r="E491" s="52"/>
      <c r="F491" s="52"/>
      <c r="G491" s="52"/>
      <c r="H491" s="52"/>
      <c r="I491" s="52"/>
      <c r="J491" s="54">
        <f>50000*0.8</f>
        <v>40000</v>
      </c>
      <c r="K491" s="52"/>
      <c r="L491" s="55"/>
      <c r="M491" s="56"/>
      <c r="N491" s="55"/>
      <c r="O491" s="55"/>
      <c r="P491" s="55"/>
      <c r="Q491" s="55"/>
      <c r="R491" s="55"/>
      <c r="S491" s="55"/>
      <c r="T491" s="55"/>
      <c r="U491" s="57"/>
      <c r="V491" s="55"/>
      <c r="W491" s="55"/>
      <c r="X491" s="4"/>
    </row>
    <row r="492" spans="1:24" s="5" customFormat="1">
      <c r="A492" s="7" t="s">
        <v>157</v>
      </c>
      <c r="B492" s="52"/>
      <c r="C492" s="52"/>
      <c r="D492" s="52"/>
      <c r="E492" s="52"/>
      <c r="F492" s="52"/>
      <c r="G492" s="52"/>
      <c r="H492" s="52"/>
      <c r="I492" s="52"/>
      <c r="J492" s="54">
        <f>(5000*15)</f>
        <v>75000</v>
      </c>
      <c r="K492" s="52"/>
      <c r="L492" s="52"/>
      <c r="M492" s="53"/>
      <c r="N492" s="52"/>
      <c r="O492" s="52"/>
      <c r="P492" s="52"/>
      <c r="Q492" s="52"/>
      <c r="R492" s="52"/>
      <c r="S492" s="52"/>
      <c r="T492" s="52"/>
      <c r="U492" s="52"/>
      <c r="V492" s="52"/>
      <c r="W492" s="52"/>
    </row>
    <row r="493" spans="1:24" s="5" customFormat="1">
      <c r="A493" s="7" t="s">
        <v>158</v>
      </c>
      <c r="B493" s="52"/>
      <c r="C493" s="52"/>
      <c r="D493" s="52"/>
      <c r="E493" s="52"/>
      <c r="F493" s="52"/>
      <c r="G493" s="52"/>
      <c r="H493" s="52"/>
      <c r="I493" s="52"/>
      <c r="J493" s="54">
        <f>23500</f>
        <v>23500</v>
      </c>
      <c r="K493" s="52"/>
      <c r="L493" s="52"/>
      <c r="M493" s="53"/>
      <c r="N493" s="52"/>
      <c r="O493" s="52"/>
      <c r="P493" s="52"/>
      <c r="Q493" s="52"/>
      <c r="R493" s="52"/>
      <c r="S493" s="52"/>
      <c r="T493" s="52"/>
      <c r="U493" s="52"/>
      <c r="V493" s="52"/>
      <c r="W493" s="52"/>
    </row>
    <row r="494" spans="1:24" s="5" customFormat="1">
      <c r="A494" s="7" t="s">
        <v>159</v>
      </c>
      <c r="B494" s="52"/>
      <c r="C494" s="52"/>
      <c r="D494" s="52"/>
      <c r="E494" s="52"/>
      <c r="F494" s="52"/>
      <c r="G494" s="52"/>
      <c r="H494" s="52"/>
      <c r="I494" s="52"/>
      <c r="J494" s="54">
        <v>2000</v>
      </c>
      <c r="K494" s="52"/>
      <c r="L494" s="52"/>
      <c r="M494" s="53"/>
      <c r="N494" s="52"/>
      <c r="O494" s="52"/>
      <c r="P494" s="52"/>
      <c r="Q494" s="52"/>
      <c r="R494" s="52"/>
      <c r="S494" s="52"/>
      <c r="T494" s="52"/>
      <c r="U494" s="52"/>
      <c r="V494" s="52"/>
      <c r="W494" s="52"/>
    </row>
    <row r="495" spans="1:24" s="5" customFormat="1">
      <c r="A495" s="7" t="s">
        <v>160</v>
      </c>
      <c r="B495" s="52"/>
      <c r="C495" s="52"/>
      <c r="D495" s="52"/>
      <c r="E495" s="52"/>
      <c r="F495" s="52"/>
      <c r="G495" s="52"/>
      <c r="H495" s="52"/>
      <c r="I495" s="52"/>
      <c r="J495" s="54">
        <f>30000+8200.95-7185-9.8</f>
        <v>31006.149999999998</v>
      </c>
      <c r="K495" s="52"/>
      <c r="L495" s="55"/>
      <c r="M495" s="56"/>
      <c r="N495" s="55"/>
      <c r="O495" s="55"/>
      <c r="P495" s="55"/>
      <c r="Q495" s="55"/>
      <c r="R495" s="55"/>
      <c r="S495" s="55"/>
      <c r="T495" s="55"/>
      <c r="U495" s="57"/>
      <c r="V495" s="55"/>
      <c r="W495" s="55"/>
      <c r="X495" s="4"/>
    </row>
    <row r="496" spans="1:24" s="5" customFormat="1">
      <c r="A496" s="7" t="s">
        <v>161</v>
      </c>
      <c r="B496" s="52"/>
      <c r="C496" s="52"/>
      <c r="D496" s="52"/>
      <c r="E496" s="52"/>
      <c r="F496" s="52"/>
      <c r="G496" s="52"/>
      <c r="H496" s="52"/>
      <c r="I496" s="52"/>
      <c r="J496" s="54">
        <v>3000</v>
      </c>
      <c r="K496" s="52"/>
      <c r="L496" s="55"/>
      <c r="M496" s="56"/>
      <c r="N496" s="55"/>
      <c r="O496" s="55"/>
      <c r="P496" s="55"/>
      <c r="Q496" s="55"/>
      <c r="R496" s="55"/>
      <c r="S496" s="55"/>
      <c r="T496" s="55"/>
      <c r="U496" s="57"/>
      <c r="V496" s="55"/>
      <c r="W496" s="55"/>
      <c r="X496" s="4"/>
    </row>
    <row r="497" spans="1:24" s="5" customFormat="1">
      <c r="A497" s="7"/>
      <c r="B497" s="52"/>
      <c r="C497" s="52"/>
      <c r="D497" s="52"/>
      <c r="E497" s="52"/>
      <c r="F497" s="52"/>
      <c r="G497" s="52"/>
      <c r="H497" s="52"/>
      <c r="I497" s="52"/>
      <c r="J497" s="54"/>
      <c r="K497" s="52"/>
      <c r="L497" s="55"/>
      <c r="M497" s="56"/>
      <c r="N497" s="55"/>
      <c r="O497" s="55"/>
      <c r="P497" s="55"/>
      <c r="Q497" s="55"/>
      <c r="R497" s="55"/>
      <c r="S497" s="55"/>
      <c r="T497" s="55"/>
      <c r="U497" s="57"/>
      <c r="V497" s="55"/>
      <c r="W497" s="55"/>
      <c r="X497" s="4"/>
    </row>
    <row r="498" spans="1:24" ht="19.5" thickBot="1">
      <c r="A498" s="17"/>
      <c r="J498" s="58">
        <f>SUM(J491:J497)</f>
        <v>174506.15</v>
      </c>
      <c r="K498" s="37"/>
    </row>
    <row r="499" spans="1:24" s="5" customFormat="1" ht="19.5" thickTop="1">
      <c r="A499" s="50" t="s">
        <v>109</v>
      </c>
      <c r="B499" s="52"/>
      <c r="C499" s="52"/>
      <c r="D499" s="52"/>
      <c r="E499" s="52"/>
      <c r="F499" s="52"/>
      <c r="G499" s="52"/>
      <c r="H499" s="52"/>
      <c r="I499" s="52"/>
      <c r="J499" s="52"/>
      <c r="K499" s="52"/>
      <c r="L499" s="52"/>
      <c r="M499" s="53"/>
      <c r="N499" s="52"/>
      <c r="O499" s="52"/>
      <c r="P499" s="52"/>
      <c r="Q499" s="52"/>
      <c r="R499" s="52"/>
      <c r="S499" s="52"/>
      <c r="T499" s="52"/>
      <c r="U499" s="52"/>
      <c r="V499" s="52"/>
      <c r="W499" s="52"/>
    </row>
    <row r="500" spans="1:24" s="5" customFormat="1">
      <c r="A500" s="60" t="s">
        <v>188</v>
      </c>
      <c r="B500" s="52"/>
      <c r="C500" s="52"/>
      <c r="D500" s="52"/>
      <c r="E500" s="52"/>
      <c r="F500" s="52"/>
      <c r="G500" s="52"/>
      <c r="H500" s="52"/>
      <c r="I500" s="52"/>
      <c r="J500" s="61">
        <v>2400</v>
      </c>
      <c r="K500" s="52"/>
      <c r="L500" s="52"/>
      <c r="M500" s="53"/>
      <c r="N500" s="52"/>
      <c r="O500" s="52"/>
      <c r="P500" s="52"/>
      <c r="Q500" s="52"/>
      <c r="R500" s="52"/>
      <c r="S500" s="52"/>
      <c r="T500" s="52"/>
      <c r="U500" s="52"/>
      <c r="V500" s="52"/>
      <c r="W500" s="52"/>
    </row>
    <row r="501" spans="1:24" s="5" customFormat="1">
      <c r="A501" s="60" t="s">
        <v>9</v>
      </c>
      <c r="B501" s="52"/>
      <c r="C501" s="52"/>
      <c r="D501" s="52"/>
      <c r="E501" s="52"/>
      <c r="F501" s="52"/>
      <c r="G501" s="52"/>
      <c r="H501" s="52"/>
      <c r="I501" s="52"/>
      <c r="J501" s="61">
        <v>0</v>
      </c>
      <c r="K501" s="52"/>
      <c r="L501" s="52"/>
      <c r="M501" s="53"/>
      <c r="N501" s="52"/>
      <c r="O501" s="52"/>
      <c r="P501" s="52"/>
      <c r="Q501" s="52"/>
      <c r="R501" s="52"/>
      <c r="S501" s="52"/>
      <c r="T501" s="52"/>
      <c r="U501" s="52"/>
      <c r="V501" s="52"/>
      <c r="W501" s="52"/>
    </row>
    <row r="502" spans="1:24" s="4" customFormat="1" ht="19.5" thickBot="1">
      <c r="A502" s="52"/>
      <c r="B502" s="52"/>
      <c r="C502" s="52"/>
      <c r="D502" s="52"/>
      <c r="E502" s="52"/>
      <c r="F502" s="52"/>
      <c r="G502" s="52"/>
      <c r="H502" s="52"/>
      <c r="I502" s="52"/>
      <c r="J502" s="62">
        <f>SUM(J500:J501)</f>
        <v>2400</v>
      </c>
      <c r="K502" s="52"/>
      <c r="L502" s="52"/>
      <c r="M502" s="53"/>
      <c r="N502" s="52"/>
      <c r="O502" s="52"/>
      <c r="P502" s="52"/>
      <c r="Q502" s="52"/>
      <c r="R502" s="52"/>
      <c r="S502" s="52"/>
      <c r="T502" s="52"/>
      <c r="U502" s="52"/>
      <c r="V502" s="52"/>
      <c r="W502" s="52"/>
    </row>
    <row r="503" spans="1:24" s="4" customFormat="1" ht="19.5" thickTop="1">
      <c r="A503" s="52"/>
      <c r="B503" s="52"/>
      <c r="C503" s="52"/>
      <c r="D503" s="52"/>
      <c r="E503" s="52"/>
      <c r="F503" s="52"/>
      <c r="G503" s="52"/>
      <c r="H503" s="52"/>
      <c r="I503" s="52"/>
      <c r="J503" s="118"/>
      <c r="K503" s="52"/>
      <c r="L503" s="52"/>
      <c r="M503" s="53"/>
      <c r="N503" s="52"/>
      <c r="O503" s="52"/>
      <c r="P503" s="52"/>
      <c r="Q503" s="52"/>
      <c r="R503" s="52"/>
      <c r="S503" s="52"/>
      <c r="T503" s="52"/>
      <c r="U503" s="52"/>
      <c r="V503" s="52"/>
      <c r="W503" s="52"/>
    </row>
    <row r="504" spans="1:24" s="120" customFormat="1" ht="23.25" customHeight="1">
      <c r="A504" s="61" t="s">
        <v>191</v>
      </c>
      <c r="B504" s="61"/>
      <c r="C504" s="61"/>
      <c r="D504" s="61"/>
      <c r="E504" s="61"/>
      <c r="F504" s="61"/>
      <c r="G504" s="61"/>
      <c r="H504" s="61"/>
      <c r="I504" s="61"/>
      <c r="J504" s="107">
        <f>J498+J502</f>
        <v>176906.15</v>
      </c>
      <c r="K504" s="61"/>
      <c r="L504" s="61"/>
      <c r="M504" s="119"/>
      <c r="N504" s="61"/>
      <c r="O504" s="61"/>
      <c r="P504" s="61"/>
      <c r="Q504" s="61"/>
      <c r="R504" s="61"/>
      <c r="S504" s="61"/>
      <c r="T504" s="61"/>
      <c r="U504" s="61"/>
      <c r="V504" s="61"/>
      <c r="W504" s="61"/>
    </row>
    <row r="505" spans="1:24" s="4" customFormat="1" ht="21" customHeight="1">
      <c r="A505" s="52"/>
      <c r="B505" s="52"/>
      <c r="C505" s="52"/>
      <c r="D505" s="52"/>
      <c r="E505" s="52"/>
      <c r="F505" s="52"/>
      <c r="G505" s="52"/>
      <c r="H505" s="52"/>
      <c r="I505" s="52"/>
      <c r="J505" s="52"/>
      <c r="K505" s="52"/>
      <c r="L505" s="52"/>
      <c r="M505" s="53"/>
      <c r="N505" s="52"/>
      <c r="O505" s="52"/>
      <c r="P505" s="52"/>
      <c r="Q505" s="52"/>
      <c r="R505" s="52"/>
      <c r="S505" s="52"/>
      <c r="T505" s="52"/>
      <c r="U505" s="52"/>
      <c r="V505" s="52"/>
      <c r="W505" s="52"/>
    </row>
    <row r="506" spans="1:24" s="4" customFormat="1">
      <c r="A506" s="50" t="s">
        <v>110</v>
      </c>
      <c r="B506" s="52"/>
      <c r="C506" s="52"/>
      <c r="D506" s="52"/>
      <c r="E506" s="52"/>
      <c r="F506" s="52"/>
      <c r="G506" s="52"/>
      <c r="H506" s="52"/>
      <c r="I506" s="52"/>
      <c r="J506" s="105"/>
      <c r="K506" s="52"/>
      <c r="L506" s="52"/>
      <c r="M506" s="53"/>
      <c r="N506" s="52"/>
      <c r="O506" s="52"/>
      <c r="P506" s="52"/>
      <c r="Q506" s="52"/>
      <c r="R506" s="52"/>
      <c r="S506" s="52"/>
      <c r="T506" s="52"/>
      <c r="U506" s="52"/>
      <c r="V506" s="52"/>
      <c r="W506" s="52"/>
    </row>
    <row r="507" spans="1:24" s="5" customFormat="1">
      <c r="A507" s="7" t="s">
        <v>168</v>
      </c>
      <c r="B507" s="52"/>
      <c r="C507" s="52"/>
      <c r="D507" s="52"/>
      <c r="E507" s="52"/>
      <c r="F507" s="52"/>
      <c r="G507" s="52"/>
      <c r="H507" s="52"/>
      <c r="I507" s="52"/>
      <c r="J507" s="116">
        <v>3800</v>
      </c>
      <c r="K507" s="52"/>
      <c r="L507" s="52"/>
      <c r="M507" s="53"/>
      <c r="N507" s="52"/>
      <c r="O507" s="52"/>
      <c r="P507" s="52"/>
      <c r="Q507" s="52"/>
      <c r="R507" s="52"/>
      <c r="S507" s="52"/>
      <c r="T507" s="52"/>
      <c r="U507" s="52"/>
      <c r="V507" s="52"/>
      <c r="W507" s="52"/>
    </row>
    <row r="508" spans="1:24" s="5" customFormat="1">
      <c r="A508" s="7" t="s">
        <v>169</v>
      </c>
      <c r="B508" s="52"/>
      <c r="C508" s="52"/>
      <c r="D508" s="52"/>
      <c r="E508" s="52"/>
      <c r="F508" s="52"/>
      <c r="G508" s="52"/>
      <c r="H508" s="52"/>
      <c r="I508" s="52"/>
      <c r="J508" s="116">
        <v>4780</v>
      </c>
      <c r="K508" s="52"/>
      <c r="L508" s="52"/>
      <c r="M508" s="53"/>
      <c r="N508" s="52"/>
      <c r="O508" s="52"/>
      <c r="P508" s="52"/>
      <c r="Q508" s="52"/>
      <c r="R508" s="52"/>
      <c r="S508" s="52"/>
      <c r="T508" s="52"/>
      <c r="U508" s="52"/>
      <c r="V508" s="52"/>
      <c r="W508" s="52"/>
    </row>
    <row r="509" spans="1:24" s="5" customFormat="1">
      <c r="A509" s="7" t="s">
        <v>173</v>
      </c>
      <c r="B509" s="52"/>
      <c r="C509" s="52"/>
      <c r="D509" s="52"/>
      <c r="E509" s="52"/>
      <c r="F509" s="52"/>
      <c r="G509" s="52"/>
      <c r="H509" s="52"/>
      <c r="I509" s="52"/>
      <c r="J509" s="116">
        <v>5400</v>
      </c>
      <c r="K509" s="52"/>
      <c r="L509" s="52"/>
      <c r="M509" s="53"/>
      <c r="N509" s="52"/>
      <c r="O509" s="52"/>
      <c r="P509" s="52"/>
      <c r="Q509" s="52"/>
      <c r="R509" s="52"/>
      <c r="S509" s="52"/>
      <c r="T509" s="52"/>
      <c r="U509" s="52"/>
      <c r="V509" s="52"/>
      <c r="W509" s="52"/>
    </row>
    <row r="510" spans="1:24" s="5" customFormat="1">
      <c r="A510" s="7" t="s">
        <v>171</v>
      </c>
      <c r="B510" s="52"/>
      <c r="C510" s="52"/>
      <c r="D510" s="52"/>
      <c r="E510" s="52"/>
      <c r="F510" s="52"/>
      <c r="G510" s="52"/>
      <c r="H510" s="52"/>
      <c r="I510" s="52"/>
      <c r="J510" s="116">
        <v>8900</v>
      </c>
      <c r="K510" s="52"/>
      <c r="L510" s="52"/>
      <c r="M510" s="53"/>
      <c r="N510" s="52"/>
      <c r="O510" s="52"/>
      <c r="P510" s="52"/>
      <c r="Q510" s="52"/>
      <c r="R510" s="52"/>
      <c r="S510" s="52"/>
      <c r="T510" s="52"/>
      <c r="U510" s="52"/>
      <c r="V510" s="52"/>
      <c r="W510" s="52"/>
    </row>
    <row r="511" spans="1:24" s="5" customFormat="1">
      <c r="A511" s="7" t="s">
        <v>174</v>
      </c>
      <c r="B511" s="52"/>
      <c r="C511" s="52"/>
      <c r="D511" s="52"/>
      <c r="E511" s="52"/>
      <c r="F511" s="52"/>
      <c r="G511" s="52"/>
      <c r="H511" s="52"/>
      <c r="I511" s="52"/>
      <c r="J511" s="116">
        <v>34000</v>
      </c>
      <c r="K511" s="52"/>
      <c r="L511" s="52"/>
      <c r="M511" s="53"/>
      <c r="N511" s="52"/>
      <c r="O511" s="52"/>
      <c r="P511" s="52"/>
      <c r="Q511" s="52"/>
      <c r="R511" s="52"/>
      <c r="S511" s="52"/>
      <c r="T511" s="52"/>
      <c r="U511" s="52"/>
      <c r="V511" s="52"/>
      <c r="W511" s="52"/>
    </row>
    <row r="512" spans="1:24" s="5" customFormat="1">
      <c r="A512" s="7" t="s">
        <v>172</v>
      </c>
      <c r="B512" s="52"/>
      <c r="C512" s="52"/>
      <c r="D512" s="52"/>
      <c r="E512" s="52"/>
      <c r="F512" s="52"/>
      <c r="G512" s="52"/>
      <c r="H512" s="52"/>
      <c r="I512" s="52"/>
      <c r="J512" s="116">
        <v>5600</v>
      </c>
      <c r="K512" s="52"/>
      <c r="L512" s="52"/>
      <c r="M512" s="53"/>
      <c r="N512" s="52"/>
      <c r="O512" s="52"/>
      <c r="P512" s="52"/>
      <c r="Q512" s="52"/>
      <c r="R512" s="52"/>
      <c r="S512" s="52"/>
      <c r="T512" s="52"/>
      <c r="U512" s="52"/>
      <c r="V512" s="52"/>
      <c r="W512" s="52"/>
    </row>
    <row r="513" spans="1:23" s="5" customFormat="1">
      <c r="A513" s="7" t="s">
        <v>170</v>
      </c>
      <c r="B513" s="52"/>
      <c r="C513" s="52"/>
      <c r="D513" s="52"/>
      <c r="E513" s="52"/>
      <c r="F513" s="52"/>
      <c r="G513" s="52"/>
      <c r="H513" s="52"/>
      <c r="I513" s="52"/>
      <c r="J513" s="116">
        <v>6700</v>
      </c>
      <c r="K513" s="52"/>
      <c r="L513" s="52"/>
      <c r="M513" s="53"/>
      <c r="N513" s="52"/>
      <c r="O513" s="52"/>
      <c r="P513" s="52"/>
      <c r="Q513" s="52"/>
      <c r="R513" s="52"/>
      <c r="S513" s="52"/>
      <c r="T513" s="52"/>
      <c r="U513" s="52"/>
      <c r="V513" s="52"/>
      <c r="W513" s="52"/>
    </row>
    <row r="514" spans="1:23" s="4" customFormat="1">
      <c r="A514" s="7" t="s">
        <v>175</v>
      </c>
      <c r="B514" s="52"/>
      <c r="C514" s="52"/>
      <c r="D514" s="52"/>
      <c r="E514" s="52"/>
      <c r="F514" s="52"/>
      <c r="G514" s="52"/>
      <c r="H514" s="52"/>
      <c r="I514" s="52"/>
      <c r="J514" s="117">
        <v>4300</v>
      </c>
      <c r="K514" s="52"/>
      <c r="L514" s="52"/>
      <c r="M514" s="53"/>
      <c r="N514" s="52"/>
      <c r="O514" s="52"/>
      <c r="P514" s="52"/>
      <c r="Q514" s="52"/>
      <c r="R514" s="52"/>
      <c r="S514" s="52"/>
      <c r="T514" s="52"/>
      <c r="U514" s="52"/>
      <c r="V514" s="52"/>
      <c r="W514" s="52"/>
    </row>
    <row r="515" spans="1:23" s="5" customFormat="1" ht="19.5" thickBot="1">
      <c r="A515" s="26"/>
      <c r="B515" s="52"/>
      <c r="C515" s="52"/>
      <c r="D515" s="52"/>
      <c r="E515" s="52"/>
      <c r="F515" s="52"/>
      <c r="G515" s="52"/>
      <c r="H515" s="52"/>
      <c r="I515" s="52"/>
      <c r="J515" s="110">
        <f>SUM(J507:J514)</f>
        <v>73480</v>
      </c>
      <c r="K515" s="52"/>
      <c r="L515" s="52"/>
      <c r="M515" s="53"/>
      <c r="N515" s="52"/>
      <c r="O515" s="52"/>
      <c r="P515" s="52"/>
      <c r="Q515" s="52"/>
      <c r="R515" s="52"/>
      <c r="S515" s="52"/>
      <c r="T515" s="52"/>
      <c r="U515" s="52"/>
      <c r="V515" s="52"/>
      <c r="W515" s="52"/>
    </row>
    <row r="518" spans="1:23">
      <c r="A518" s="11" t="s">
        <v>111</v>
      </c>
      <c r="J518" s="128"/>
    </row>
    <row r="519" spans="1:23" s="6" customFormat="1">
      <c r="A519" s="7" t="s">
        <v>187</v>
      </c>
      <c r="B519" s="60"/>
      <c r="C519" s="63"/>
      <c r="D519" s="64"/>
      <c r="E519" s="64"/>
      <c r="F519" s="63"/>
      <c r="G519" s="63"/>
      <c r="H519" s="63"/>
      <c r="I519" s="63"/>
      <c r="J519" s="65">
        <v>34000</v>
      </c>
      <c r="K519" s="66"/>
      <c r="L519" s="66"/>
      <c r="M519" s="67"/>
      <c r="N519" s="66"/>
      <c r="O519" s="66"/>
      <c r="P519" s="66"/>
      <c r="Q519" s="66"/>
      <c r="R519" s="66"/>
      <c r="S519" s="66"/>
      <c r="T519" s="66"/>
      <c r="U519" s="66"/>
      <c r="V519" s="66"/>
      <c r="W519" s="66"/>
    </row>
    <row r="520" spans="1:23" s="6" customFormat="1">
      <c r="A520" s="7" t="s">
        <v>176</v>
      </c>
      <c r="B520" s="60"/>
      <c r="C520" s="63"/>
      <c r="D520" s="64"/>
      <c r="E520" s="64"/>
      <c r="F520" s="63"/>
      <c r="G520" s="63"/>
      <c r="H520" s="63"/>
      <c r="I520" s="63"/>
      <c r="J520" s="65">
        <v>6500</v>
      </c>
      <c r="K520" s="66"/>
      <c r="L520" s="66"/>
      <c r="M520" s="67"/>
      <c r="N520" s="66"/>
      <c r="O520" s="66"/>
      <c r="P520" s="66"/>
      <c r="Q520" s="66"/>
      <c r="R520" s="66"/>
      <c r="S520" s="66"/>
      <c r="T520" s="66"/>
      <c r="U520" s="66"/>
      <c r="V520" s="66"/>
      <c r="W520" s="66"/>
    </row>
    <row r="521" spans="1:23" s="6" customFormat="1">
      <c r="A521" s="7" t="s">
        <v>112</v>
      </c>
      <c r="B521" s="60"/>
      <c r="C521" s="63"/>
      <c r="D521" s="64"/>
      <c r="E521" s="64"/>
      <c r="F521" s="63"/>
      <c r="G521" s="63"/>
      <c r="H521" s="63"/>
      <c r="I521" s="63"/>
      <c r="J521" s="65">
        <f>3390+5170</f>
        <v>8560</v>
      </c>
      <c r="K521" s="66"/>
      <c r="L521" s="66"/>
      <c r="M521" s="67"/>
      <c r="N521" s="66"/>
      <c r="O521" s="66"/>
      <c r="P521" s="66"/>
      <c r="Q521" s="66"/>
      <c r="R521" s="66"/>
      <c r="S521" s="66"/>
      <c r="T521" s="66"/>
      <c r="U521" s="66"/>
      <c r="V521" s="66"/>
      <c r="W521" s="66"/>
    </row>
    <row r="522" spans="1:23" s="6" customFormat="1">
      <c r="A522" s="7" t="s">
        <v>11</v>
      </c>
      <c r="B522" s="60"/>
      <c r="C522" s="63"/>
      <c r="D522" s="64"/>
      <c r="E522" s="64"/>
      <c r="F522" s="63"/>
      <c r="G522" s="63"/>
      <c r="H522" s="63"/>
      <c r="I522" s="63"/>
      <c r="J522" s="65">
        <v>6150</v>
      </c>
      <c r="K522" s="66"/>
      <c r="L522" s="66"/>
      <c r="M522" s="67"/>
      <c r="N522" s="66"/>
      <c r="O522" s="66"/>
      <c r="P522" s="66"/>
      <c r="Q522" s="66"/>
      <c r="R522" s="66"/>
      <c r="S522" s="66"/>
      <c r="T522" s="66"/>
      <c r="U522" s="66"/>
      <c r="V522" s="66"/>
      <c r="W522" s="66"/>
    </row>
    <row r="523" spans="1:23" s="6" customFormat="1">
      <c r="A523" s="7" t="s">
        <v>12</v>
      </c>
      <c r="B523" s="60"/>
      <c r="C523" s="63"/>
      <c r="D523" s="64"/>
      <c r="E523" s="64"/>
      <c r="F523" s="63"/>
      <c r="G523" s="63"/>
      <c r="H523" s="63"/>
      <c r="I523" s="63"/>
      <c r="J523" s="65">
        <f>1380+1200+325</f>
        <v>2905</v>
      </c>
      <c r="K523" s="66"/>
      <c r="L523" s="66"/>
      <c r="M523" s="67"/>
      <c r="N523" s="66"/>
      <c r="O523" s="66"/>
      <c r="P523" s="66"/>
      <c r="Q523" s="66"/>
      <c r="R523" s="66"/>
      <c r="S523" s="66"/>
      <c r="T523" s="66"/>
      <c r="U523" s="66"/>
      <c r="V523" s="66"/>
      <c r="W523" s="66"/>
    </row>
    <row r="524" spans="1:23" s="6" customFormat="1">
      <c r="A524" s="7" t="s">
        <v>13</v>
      </c>
      <c r="B524" s="60"/>
      <c r="C524" s="63"/>
      <c r="D524" s="64"/>
      <c r="E524" s="64"/>
      <c r="F524" s="63"/>
      <c r="G524" s="63"/>
      <c r="H524" s="63"/>
      <c r="I524" s="63"/>
      <c r="J524" s="65">
        <f>3420</f>
        <v>3420</v>
      </c>
      <c r="K524" s="66"/>
      <c r="L524" s="66"/>
      <c r="M524" s="67"/>
      <c r="N524" s="66"/>
      <c r="O524" s="66"/>
      <c r="P524" s="66"/>
      <c r="Q524" s="66"/>
      <c r="R524" s="66"/>
      <c r="S524" s="66"/>
      <c r="T524" s="66"/>
      <c r="U524" s="66"/>
      <c r="V524" s="66"/>
      <c r="W524" s="66"/>
    </row>
    <row r="525" spans="1:23" s="6" customFormat="1">
      <c r="A525" s="7" t="s">
        <v>14</v>
      </c>
      <c r="B525" s="60"/>
      <c r="C525" s="63"/>
      <c r="D525" s="64"/>
      <c r="E525" s="64"/>
      <c r="F525" s="63"/>
      <c r="G525" s="63"/>
      <c r="H525" s="63"/>
      <c r="I525" s="63"/>
      <c r="J525" s="65">
        <v>11470</v>
      </c>
      <c r="K525" s="66"/>
      <c r="L525" s="66"/>
      <c r="M525" s="67"/>
      <c r="N525" s="66"/>
      <c r="O525" s="66"/>
      <c r="P525" s="66"/>
      <c r="Q525" s="66"/>
      <c r="R525" s="66"/>
      <c r="S525" s="66"/>
      <c r="T525" s="66"/>
      <c r="U525" s="66"/>
      <c r="V525" s="66"/>
      <c r="W525" s="66"/>
    </row>
    <row r="526" spans="1:23" s="6" customFormat="1">
      <c r="A526" s="7" t="s">
        <v>15</v>
      </c>
      <c r="B526" s="60"/>
      <c r="C526" s="63"/>
      <c r="D526" s="64"/>
      <c r="E526" s="64"/>
      <c r="F526" s="63"/>
      <c r="G526" s="63"/>
      <c r="H526" s="63"/>
      <c r="I526" s="63"/>
      <c r="J526" s="65">
        <f>1700+9600+300</f>
        <v>11600</v>
      </c>
      <c r="K526" s="66"/>
      <c r="L526" s="66"/>
      <c r="M526" s="67"/>
      <c r="N526" s="66"/>
      <c r="O526" s="66"/>
      <c r="P526" s="66"/>
      <c r="Q526" s="66"/>
      <c r="R526" s="66"/>
      <c r="S526" s="66"/>
      <c r="T526" s="66"/>
      <c r="U526" s="66"/>
      <c r="V526" s="66"/>
      <c r="W526" s="66"/>
    </row>
    <row r="527" spans="1:23" s="6" customFormat="1">
      <c r="A527" s="7" t="s">
        <v>16</v>
      </c>
      <c r="B527" s="60"/>
      <c r="C527" s="63"/>
      <c r="D527" s="64"/>
      <c r="E527" s="64"/>
      <c r="F527" s="63"/>
      <c r="G527" s="63"/>
      <c r="H527" s="63"/>
      <c r="I527" s="63"/>
      <c r="J527" s="65">
        <v>9540</v>
      </c>
      <c r="K527" s="66"/>
      <c r="L527" s="66"/>
      <c r="M527" s="67"/>
      <c r="N527" s="66"/>
      <c r="O527" s="66"/>
      <c r="P527" s="66"/>
      <c r="Q527" s="66"/>
      <c r="R527" s="66"/>
      <c r="S527" s="66"/>
      <c r="T527" s="66"/>
      <c r="U527" s="66"/>
      <c r="V527" s="66"/>
      <c r="W527" s="66"/>
    </row>
    <row r="528" spans="1:23" s="168" customFormat="1">
      <c r="A528" s="181" t="s">
        <v>177</v>
      </c>
      <c r="B528" s="178"/>
      <c r="C528" s="182"/>
      <c r="D528" s="183"/>
      <c r="E528" s="183"/>
      <c r="F528" s="182"/>
      <c r="G528" s="182"/>
      <c r="H528" s="182"/>
      <c r="I528" s="182"/>
      <c r="J528" s="184">
        <v>680</v>
      </c>
      <c r="M528" s="169"/>
    </row>
    <row r="529" spans="1:24" s="168" customFormat="1">
      <c r="A529" s="181" t="s">
        <v>186</v>
      </c>
      <c r="B529" s="178"/>
      <c r="C529" s="182"/>
      <c r="D529" s="183"/>
      <c r="E529" s="183"/>
      <c r="F529" s="182"/>
      <c r="G529" s="182"/>
      <c r="H529" s="182"/>
      <c r="I529" s="182"/>
      <c r="J529" s="184">
        <f>950+3693.09</f>
        <v>4643.09</v>
      </c>
      <c r="M529" s="169"/>
    </row>
    <row r="530" spans="1:24" s="168" customFormat="1">
      <c r="A530" s="181" t="s">
        <v>17</v>
      </c>
      <c r="B530" s="178"/>
      <c r="C530" s="182"/>
      <c r="D530" s="183"/>
      <c r="E530" s="183"/>
      <c r="F530" s="182"/>
      <c r="G530" s="182"/>
      <c r="H530" s="182"/>
      <c r="I530" s="182"/>
      <c r="J530" s="184">
        <f>7265</f>
        <v>7265</v>
      </c>
      <c r="M530" s="169"/>
    </row>
    <row r="531" spans="1:24" s="168" customFormat="1">
      <c r="A531" s="181" t="s">
        <v>185</v>
      </c>
      <c r="B531" s="178"/>
      <c r="C531" s="182"/>
      <c r="D531" s="183"/>
      <c r="E531" s="183"/>
      <c r="F531" s="182"/>
      <c r="G531" s="182"/>
      <c r="H531" s="182"/>
      <c r="I531" s="182"/>
      <c r="J531" s="184">
        <f>75+398+73.96</f>
        <v>546.96</v>
      </c>
      <c r="M531" s="169"/>
    </row>
    <row r="532" spans="1:24" s="168" customFormat="1">
      <c r="A532" s="181" t="s">
        <v>18</v>
      </c>
      <c r="B532" s="178"/>
      <c r="C532" s="182"/>
      <c r="D532" s="183"/>
      <c r="E532" s="183"/>
      <c r="F532" s="182"/>
      <c r="G532" s="182"/>
      <c r="H532" s="182"/>
      <c r="I532" s="182"/>
      <c r="J532" s="184">
        <v>730</v>
      </c>
      <c r="M532" s="169"/>
    </row>
    <row r="533" spans="1:24" s="168" customFormat="1">
      <c r="A533" s="181" t="s">
        <v>162</v>
      </c>
      <c r="B533" s="178"/>
      <c r="C533" s="182"/>
      <c r="D533" s="183"/>
      <c r="E533" s="183"/>
      <c r="F533" s="182"/>
      <c r="G533" s="182"/>
      <c r="H533" s="182"/>
      <c r="I533" s="182"/>
      <c r="J533" s="184">
        <f>124</f>
        <v>124</v>
      </c>
      <c r="M533" s="169"/>
    </row>
    <row r="534" spans="1:24" s="168" customFormat="1">
      <c r="A534" s="181" t="s">
        <v>10</v>
      </c>
      <c r="B534" s="178"/>
      <c r="C534" s="182"/>
      <c r="D534" s="183"/>
      <c r="E534" s="183"/>
      <c r="F534" s="182"/>
      <c r="G534" s="182"/>
      <c r="H534" s="182"/>
      <c r="I534" s="182"/>
      <c r="J534" s="184">
        <v>610</v>
      </c>
      <c r="M534" s="169"/>
    </row>
    <row r="535" spans="1:24" ht="23.25" customHeight="1" thickBot="1">
      <c r="J535" s="68">
        <f>SUM(J519:J534)</f>
        <v>108744.05</v>
      </c>
      <c r="K535" s="70"/>
    </row>
    <row r="536" spans="1:24" s="18" customFormat="1" ht="47.25" customHeight="1" thickTop="1">
      <c r="A536" s="10"/>
      <c r="B536" s="10"/>
      <c r="C536" s="10"/>
      <c r="D536" s="10"/>
      <c r="E536" s="10"/>
      <c r="F536" s="10"/>
      <c r="G536" s="10"/>
      <c r="H536" s="10"/>
      <c r="I536" s="10"/>
      <c r="J536" s="69"/>
      <c r="K536" s="70"/>
      <c r="L536" s="37"/>
      <c r="M536" s="22"/>
      <c r="X536" s="1"/>
    </row>
    <row r="537" spans="1:24" s="18" customFormat="1" ht="46.5" customHeight="1">
      <c r="A537" s="10"/>
      <c r="B537" s="10"/>
      <c r="C537" s="10"/>
      <c r="D537" s="10"/>
      <c r="E537" s="10"/>
      <c r="F537" s="10"/>
      <c r="G537" s="10"/>
      <c r="H537" s="10"/>
      <c r="I537" s="10"/>
      <c r="J537" s="69"/>
      <c r="M537" s="22"/>
      <c r="X537" s="1"/>
    </row>
    <row r="538" spans="1:24" s="18" customFormat="1" hidden="1">
      <c r="A538" s="10"/>
      <c r="B538" s="10"/>
      <c r="C538" s="10"/>
      <c r="D538" s="10"/>
      <c r="E538" s="10"/>
      <c r="F538" s="10"/>
      <c r="G538" s="10"/>
      <c r="H538" s="10"/>
      <c r="I538" s="10"/>
      <c r="J538" s="69"/>
      <c r="M538" s="22"/>
      <c r="X538" s="1"/>
    </row>
    <row r="539" spans="1:24" s="18" customFormat="1" hidden="1">
      <c r="A539" s="10"/>
      <c r="B539" s="10"/>
      <c r="C539" s="10"/>
      <c r="D539" s="10"/>
      <c r="E539" s="10"/>
      <c r="F539" s="10"/>
      <c r="G539" s="10"/>
      <c r="H539" s="10"/>
      <c r="I539" s="10"/>
      <c r="J539" s="69"/>
      <c r="L539" s="70"/>
      <c r="M539" s="71"/>
      <c r="X539" s="1"/>
    </row>
    <row r="540" spans="1:24" s="18" customFormat="1" hidden="1">
      <c r="A540" s="10"/>
      <c r="B540" s="10"/>
      <c r="C540" s="10"/>
      <c r="D540" s="10"/>
      <c r="E540" s="10"/>
      <c r="F540" s="10"/>
      <c r="G540" s="10"/>
      <c r="H540" s="10"/>
      <c r="I540" s="10"/>
      <c r="J540" s="69"/>
      <c r="M540" s="71"/>
      <c r="X540" s="1"/>
    </row>
    <row r="541" spans="1:24" s="18" customFormat="1" hidden="1">
      <c r="A541" s="10"/>
      <c r="B541" s="10"/>
      <c r="C541" s="10"/>
      <c r="D541" s="10"/>
      <c r="E541" s="10"/>
      <c r="F541" s="10"/>
      <c r="G541" s="10"/>
      <c r="H541" s="10"/>
      <c r="I541" s="10"/>
      <c r="J541" s="69"/>
      <c r="M541" s="71"/>
      <c r="X541" s="1"/>
    </row>
    <row r="542" spans="1:24" s="18" customFormat="1" ht="33" customHeight="1">
      <c r="A542" s="10"/>
      <c r="B542" s="10"/>
      <c r="C542" s="10"/>
      <c r="D542" s="10"/>
      <c r="E542" s="10"/>
      <c r="F542" s="10"/>
      <c r="G542" s="10"/>
      <c r="H542" s="10"/>
      <c r="I542" s="10"/>
      <c r="J542" s="69"/>
      <c r="L542" s="59"/>
      <c r="M542" s="71"/>
      <c r="X542" s="1"/>
    </row>
    <row r="543" spans="1:24" s="18" customFormat="1" ht="33" customHeight="1">
      <c r="A543" s="10"/>
      <c r="B543" s="10"/>
      <c r="C543" s="10"/>
      <c r="D543" s="10"/>
      <c r="E543" s="10"/>
      <c r="F543" s="10"/>
      <c r="G543" s="10"/>
      <c r="H543" s="10"/>
      <c r="I543" s="10"/>
      <c r="J543" s="69"/>
      <c r="L543" s="59"/>
      <c r="M543" s="71"/>
      <c r="X543" s="1"/>
    </row>
    <row r="544" spans="1:24" s="18" customFormat="1" ht="33" customHeight="1">
      <c r="A544" s="10"/>
      <c r="B544" s="10"/>
      <c r="C544" s="10"/>
      <c r="D544" s="10"/>
      <c r="E544" s="10"/>
      <c r="F544" s="10"/>
      <c r="G544" s="10"/>
      <c r="H544" s="10"/>
      <c r="I544" s="10"/>
      <c r="J544" s="69"/>
      <c r="L544" s="59"/>
      <c r="M544" s="71"/>
      <c r="X544" s="1"/>
    </row>
    <row r="545" spans="1:24" s="18" customFormat="1" ht="33" customHeight="1">
      <c r="A545" s="10"/>
      <c r="B545" s="10"/>
      <c r="C545" s="10"/>
      <c r="D545" s="10"/>
      <c r="E545" s="10"/>
      <c r="F545" s="10"/>
      <c r="G545" s="10"/>
      <c r="H545" s="10"/>
      <c r="I545" s="10"/>
      <c r="J545" s="69"/>
      <c r="L545" s="59"/>
      <c r="M545" s="71"/>
      <c r="X545" s="1"/>
    </row>
    <row r="546" spans="1:24" s="18" customFormat="1" ht="21.75" customHeight="1">
      <c r="A546" s="10"/>
      <c r="B546" s="10"/>
      <c r="C546" s="10"/>
      <c r="D546" s="10"/>
      <c r="E546" s="10"/>
      <c r="F546" s="10"/>
      <c r="G546" s="10"/>
      <c r="H546" s="10"/>
      <c r="I546" s="10"/>
      <c r="J546" s="69"/>
      <c r="M546" s="22"/>
      <c r="X546" s="1"/>
    </row>
    <row r="547" spans="1:24" s="18" customFormat="1">
      <c r="A547" s="11" t="str">
        <f>A2</f>
        <v>LITERACY 4 LIFE</v>
      </c>
      <c r="B547" s="10"/>
      <c r="C547" s="10"/>
      <c r="D547" s="10"/>
      <c r="E547" s="10"/>
      <c r="F547" s="10"/>
      <c r="G547" s="10"/>
      <c r="H547" s="10"/>
      <c r="I547" s="10"/>
      <c r="J547" s="10"/>
      <c r="M547" s="22"/>
      <c r="X547" s="1"/>
    </row>
    <row r="548" spans="1:24" s="18" customFormat="1">
      <c r="A548" s="11" t="str">
        <f>A3</f>
        <v>STATEMENT OF AFFAIRS FOR THE PERIOD ENDED 31ST DECEMBER 2023</v>
      </c>
      <c r="B548" s="10"/>
      <c r="C548" s="10"/>
      <c r="D548" s="10"/>
      <c r="E548" s="10"/>
      <c r="F548" s="10"/>
      <c r="G548" s="10"/>
      <c r="H548" s="10"/>
      <c r="I548" s="10"/>
      <c r="J548" s="10"/>
      <c r="L548" s="59"/>
      <c r="M548" s="22"/>
      <c r="X548" s="1"/>
    </row>
    <row r="549" spans="1:24" s="18" customFormat="1">
      <c r="A549" s="11"/>
      <c r="B549" s="10"/>
      <c r="C549" s="10"/>
      <c r="D549" s="10"/>
      <c r="E549" s="10"/>
      <c r="F549" s="10"/>
      <c r="G549" s="10"/>
      <c r="H549" s="10"/>
      <c r="I549" s="10"/>
      <c r="J549" s="10"/>
      <c r="L549" s="72"/>
      <c r="M549" s="73"/>
      <c r="X549" s="1"/>
    </row>
    <row r="550" spans="1:24" s="18" customFormat="1">
      <c r="A550" s="10"/>
      <c r="B550" s="10"/>
      <c r="C550" s="10"/>
      <c r="D550" s="10"/>
      <c r="E550" s="10"/>
      <c r="F550" s="10"/>
      <c r="G550" s="10"/>
      <c r="H550" s="10"/>
      <c r="I550" s="10"/>
      <c r="J550" s="10"/>
      <c r="M550" s="71"/>
      <c r="X550" s="1"/>
    </row>
    <row r="551" spans="1:24" s="18" customFormat="1">
      <c r="A551" s="17" t="s">
        <v>136</v>
      </c>
      <c r="B551" s="10"/>
      <c r="C551" s="10"/>
      <c r="D551" s="10"/>
      <c r="E551" s="10"/>
      <c r="F551" s="10"/>
      <c r="G551" s="10"/>
      <c r="H551" s="10"/>
      <c r="I551" s="10"/>
      <c r="J551" s="10"/>
      <c r="M551" s="22"/>
      <c r="X551" s="1"/>
    </row>
    <row r="552" spans="1:24" s="18" customFormat="1">
      <c r="A552" s="17"/>
      <c r="B552" s="10"/>
      <c r="C552" s="10"/>
      <c r="D552" s="10"/>
      <c r="E552" s="10"/>
      <c r="F552" s="10"/>
      <c r="G552" s="10"/>
      <c r="H552" s="10"/>
      <c r="I552" s="10"/>
      <c r="J552" s="10"/>
      <c r="M552" s="22"/>
      <c r="X552" s="1"/>
    </row>
    <row r="553" spans="1:24" s="18" customFormat="1">
      <c r="A553" s="17"/>
      <c r="B553" s="10"/>
      <c r="C553" s="10"/>
      <c r="D553" s="10"/>
      <c r="E553" s="10"/>
      <c r="F553" s="10"/>
      <c r="G553" s="10"/>
      <c r="H553" s="10"/>
      <c r="I553" s="10"/>
      <c r="J553" s="10"/>
      <c r="M553" s="22"/>
      <c r="X553" s="1"/>
    </row>
    <row r="554" spans="1:24" s="18" customFormat="1">
      <c r="A554" s="50" t="s">
        <v>113</v>
      </c>
      <c r="B554" s="10"/>
      <c r="C554" s="10"/>
      <c r="D554" s="10"/>
      <c r="E554" s="10"/>
      <c r="F554" s="10"/>
      <c r="G554" s="10"/>
      <c r="H554" s="10"/>
      <c r="I554" s="10"/>
      <c r="J554" s="51">
        <f>J251</f>
        <v>2023</v>
      </c>
      <c r="M554" s="22"/>
      <c r="X554" s="1"/>
    </row>
    <row r="555" spans="1:24" s="4" customFormat="1">
      <c r="A555" s="52"/>
      <c r="B555" s="52"/>
      <c r="C555" s="52"/>
      <c r="D555" s="52"/>
      <c r="E555" s="52"/>
      <c r="F555" s="52"/>
      <c r="G555" s="52"/>
      <c r="H555" s="52"/>
      <c r="I555" s="52"/>
      <c r="J555" s="51" t="s">
        <v>0</v>
      </c>
      <c r="K555" s="52"/>
      <c r="L555" s="52"/>
      <c r="M555" s="53"/>
      <c r="N555" s="52"/>
      <c r="O555" s="52"/>
      <c r="P555" s="52"/>
      <c r="Q555" s="52"/>
      <c r="R555" s="52"/>
      <c r="S555" s="52"/>
      <c r="T555" s="52"/>
      <c r="U555" s="52"/>
      <c r="V555" s="52"/>
      <c r="W555" s="52"/>
    </row>
    <row r="556" spans="1:24" s="4" customFormat="1">
      <c r="A556" s="7" t="s">
        <v>183</v>
      </c>
      <c r="B556" s="52"/>
      <c r="C556" s="52"/>
      <c r="D556" s="52"/>
      <c r="E556" s="52"/>
      <c r="F556" s="52"/>
      <c r="G556" s="52"/>
      <c r="H556" s="52"/>
      <c r="I556" s="52"/>
      <c r="J556" s="74">
        <v>190</v>
      </c>
      <c r="K556" s="52"/>
      <c r="L556" s="52"/>
      <c r="M556" s="53"/>
      <c r="N556" s="52"/>
      <c r="O556" s="52"/>
      <c r="P556" s="52"/>
      <c r="Q556" s="52"/>
      <c r="R556" s="52"/>
      <c r="S556" s="52"/>
      <c r="T556" s="52"/>
      <c r="U556" s="52"/>
      <c r="V556" s="52"/>
      <c r="W556" s="52"/>
    </row>
    <row r="557" spans="1:24" s="4" customFormat="1">
      <c r="A557" s="7" t="s">
        <v>163</v>
      </c>
      <c r="B557" s="52"/>
      <c r="C557" s="52"/>
      <c r="D557" s="52"/>
      <c r="E557" s="52"/>
      <c r="F557" s="52"/>
      <c r="G557" s="52"/>
      <c r="H557" s="52"/>
      <c r="I557" s="52"/>
      <c r="J557" s="74">
        <v>114</v>
      </c>
      <c r="K557" s="52"/>
      <c r="L557" s="52"/>
      <c r="M557" s="53"/>
      <c r="N557" s="52"/>
      <c r="O557" s="52"/>
      <c r="P557" s="52"/>
      <c r="Q557" s="52"/>
      <c r="R557" s="52"/>
      <c r="S557" s="52"/>
      <c r="T557" s="52"/>
      <c r="U557" s="52"/>
      <c r="V557" s="52"/>
      <c r="W557" s="52"/>
    </row>
    <row r="558" spans="1:24" s="4" customFormat="1">
      <c r="A558" s="7" t="s">
        <v>184</v>
      </c>
      <c r="B558" s="52"/>
      <c r="C558" s="52"/>
      <c r="D558" s="52"/>
      <c r="E558" s="52"/>
      <c r="F558" s="52"/>
      <c r="G558" s="52"/>
      <c r="H558" s="52"/>
      <c r="I558" s="52"/>
      <c r="J558" s="74">
        <v>200</v>
      </c>
      <c r="K558" s="52"/>
      <c r="L558" s="52"/>
      <c r="M558" s="53"/>
      <c r="N558" s="52"/>
      <c r="O558" s="52"/>
      <c r="P558" s="52"/>
      <c r="Q558" s="52"/>
      <c r="R558" s="52"/>
      <c r="S558" s="52"/>
      <c r="T558" s="52"/>
      <c r="U558" s="52"/>
      <c r="V558" s="52"/>
      <c r="W558" s="52"/>
    </row>
    <row r="559" spans="1:24" s="4" customFormat="1">
      <c r="A559" s="7"/>
      <c r="B559" s="52"/>
      <c r="C559" s="52"/>
      <c r="D559" s="52"/>
      <c r="E559" s="52"/>
      <c r="F559" s="52"/>
      <c r="G559" s="52"/>
      <c r="H559" s="52"/>
      <c r="I559" s="52"/>
      <c r="J559" s="74"/>
      <c r="K559" s="52"/>
      <c r="L559" s="52"/>
      <c r="M559" s="53"/>
      <c r="N559" s="52"/>
      <c r="O559" s="52"/>
      <c r="P559" s="52"/>
      <c r="Q559" s="52"/>
      <c r="R559" s="52"/>
      <c r="S559" s="52"/>
      <c r="T559" s="52"/>
      <c r="U559" s="52"/>
      <c r="V559" s="52"/>
      <c r="W559" s="52"/>
    </row>
    <row r="560" spans="1:24" s="4" customFormat="1" ht="19.5" thickBot="1">
      <c r="A560" s="60"/>
      <c r="B560" s="52"/>
      <c r="C560" s="52"/>
      <c r="D560" s="52"/>
      <c r="E560" s="52"/>
      <c r="F560" s="52"/>
      <c r="G560" s="52"/>
      <c r="H560" s="52"/>
      <c r="I560" s="52"/>
      <c r="J560" s="58">
        <f>SUM(J556:J559)</f>
        <v>504</v>
      </c>
      <c r="K560" s="52"/>
      <c r="L560" s="52"/>
      <c r="M560" s="53"/>
      <c r="N560" s="52"/>
      <c r="O560" s="52"/>
      <c r="P560" s="52"/>
      <c r="Q560" s="52"/>
      <c r="R560" s="52"/>
      <c r="S560" s="52"/>
      <c r="T560" s="52"/>
      <c r="U560" s="52"/>
      <c r="V560" s="52"/>
      <c r="W560" s="52"/>
    </row>
    <row r="561" spans="1:23" s="4" customFormat="1" ht="19.5" thickTop="1">
      <c r="A561" s="60"/>
      <c r="B561" s="52"/>
      <c r="C561" s="52"/>
      <c r="D561" s="52"/>
      <c r="E561" s="52"/>
      <c r="F561" s="52"/>
      <c r="G561" s="52"/>
      <c r="H561" s="52"/>
      <c r="I561" s="52"/>
      <c r="J561" s="61"/>
      <c r="K561" s="52"/>
      <c r="L561" s="52"/>
      <c r="M561" s="53"/>
      <c r="N561" s="52"/>
      <c r="O561" s="52"/>
      <c r="P561" s="52"/>
      <c r="Q561" s="52"/>
      <c r="R561" s="52"/>
      <c r="S561" s="52"/>
      <c r="T561" s="52"/>
      <c r="U561" s="52"/>
      <c r="V561" s="52"/>
      <c r="W561" s="52"/>
    </row>
    <row r="562" spans="1:23" s="4" customFormat="1">
      <c r="A562" s="52"/>
      <c r="B562" s="52"/>
      <c r="C562" s="52"/>
      <c r="D562" s="52"/>
      <c r="E562" s="52"/>
      <c r="F562" s="52"/>
      <c r="G562" s="52"/>
      <c r="H562" s="52"/>
      <c r="I562" s="52"/>
      <c r="J562" s="52"/>
      <c r="K562" s="52"/>
      <c r="L562" s="52"/>
      <c r="M562" s="53"/>
      <c r="N562" s="52"/>
      <c r="O562" s="52"/>
      <c r="P562" s="52"/>
      <c r="Q562" s="52"/>
      <c r="R562" s="52"/>
      <c r="S562" s="52"/>
      <c r="T562" s="52"/>
      <c r="U562" s="52"/>
      <c r="V562" s="52"/>
      <c r="W562" s="52"/>
    </row>
    <row r="563" spans="1:23" s="4" customFormat="1">
      <c r="A563" s="50" t="s">
        <v>114</v>
      </c>
      <c r="B563" s="52"/>
      <c r="C563" s="52"/>
      <c r="D563" s="52"/>
      <c r="E563" s="52"/>
      <c r="F563" s="52"/>
      <c r="G563" s="52"/>
      <c r="H563" s="52"/>
      <c r="I563" s="52"/>
      <c r="J563" s="52"/>
      <c r="K563" s="52"/>
      <c r="L563" s="52"/>
      <c r="M563" s="53"/>
      <c r="N563" s="52"/>
      <c r="O563" s="52"/>
      <c r="P563" s="52"/>
      <c r="Q563" s="52"/>
      <c r="R563" s="52"/>
      <c r="S563" s="52"/>
      <c r="T563" s="52"/>
      <c r="U563" s="52"/>
      <c r="V563" s="52"/>
      <c r="W563" s="52"/>
    </row>
    <row r="564" spans="1:23" s="4" customFormat="1">
      <c r="A564" s="7" t="s">
        <v>4</v>
      </c>
      <c r="B564" s="52"/>
      <c r="C564" s="52"/>
      <c r="D564" s="52"/>
      <c r="E564" s="52"/>
      <c r="F564" s="52"/>
      <c r="G564" s="52"/>
      <c r="H564" s="52"/>
      <c r="I564" s="52"/>
      <c r="J564" s="75">
        <v>0</v>
      </c>
      <c r="K564" s="52"/>
      <c r="L564" s="52"/>
      <c r="M564" s="53"/>
      <c r="N564" s="52"/>
      <c r="O564" s="52"/>
      <c r="P564" s="52"/>
      <c r="Q564" s="52"/>
      <c r="R564" s="52"/>
      <c r="S564" s="52"/>
      <c r="T564" s="52"/>
      <c r="U564" s="52"/>
      <c r="V564" s="52"/>
      <c r="W564" s="52"/>
    </row>
    <row r="565" spans="1:23" s="4" customFormat="1">
      <c r="A565" s="7" t="s">
        <v>167</v>
      </c>
      <c r="B565" s="52"/>
      <c r="C565" s="52"/>
      <c r="D565" s="52"/>
      <c r="E565" s="52"/>
      <c r="F565" s="52"/>
      <c r="G565" s="52"/>
      <c r="H565" s="52"/>
      <c r="I565" s="52"/>
      <c r="J565" s="75">
        <v>1700</v>
      </c>
      <c r="K565" s="52"/>
      <c r="L565" s="52"/>
      <c r="M565" s="53"/>
      <c r="N565" s="52"/>
      <c r="O565" s="52"/>
      <c r="P565" s="52"/>
      <c r="Q565" s="52"/>
      <c r="R565" s="52"/>
      <c r="S565" s="52"/>
      <c r="T565" s="52"/>
      <c r="U565" s="52"/>
      <c r="V565" s="52"/>
      <c r="W565" s="52"/>
    </row>
    <row r="566" spans="1:23" s="4" customFormat="1">
      <c r="A566" s="7" t="s">
        <v>164</v>
      </c>
      <c r="B566" s="52"/>
      <c r="C566" s="52"/>
      <c r="D566" s="52"/>
      <c r="E566" s="52"/>
      <c r="F566" s="52"/>
      <c r="G566" s="52"/>
      <c r="H566" s="52"/>
      <c r="I566" s="52"/>
      <c r="J566" s="75">
        <v>1100</v>
      </c>
      <c r="K566" s="52"/>
      <c r="L566" s="52"/>
      <c r="M566" s="53"/>
      <c r="N566" s="52"/>
      <c r="O566" s="52"/>
      <c r="P566" s="52"/>
      <c r="Q566" s="52"/>
      <c r="R566" s="52"/>
      <c r="S566" s="52"/>
      <c r="T566" s="52"/>
      <c r="U566" s="52"/>
      <c r="V566" s="52"/>
      <c r="W566" s="52"/>
    </row>
    <row r="567" spans="1:23" s="4" customFormat="1">
      <c r="A567" s="7"/>
      <c r="B567" s="52"/>
      <c r="C567" s="52"/>
      <c r="D567" s="52"/>
      <c r="E567" s="52"/>
      <c r="F567" s="52"/>
      <c r="G567" s="52"/>
      <c r="H567" s="52"/>
      <c r="I567" s="52"/>
      <c r="J567" s="75"/>
      <c r="K567" s="52"/>
      <c r="L567" s="52"/>
      <c r="M567" s="53"/>
      <c r="N567" s="52"/>
      <c r="O567" s="52"/>
      <c r="P567" s="52"/>
      <c r="Q567" s="52"/>
      <c r="R567" s="52"/>
      <c r="S567" s="52"/>
      <c r="T567" s="52"/>
      <c r="U567" s="52"/>
      <c r="V567" s="52"/>
      <c r="W567" s="52"/>
    </row>
    <row r="568" spans="1:23" s="4" customFormat="1" ht="19.5" thickBot="1">
      <c r="A568" s="52"/>
      <c r="B568" s="52"/>
      <c r="C568" s="52"/>
      <c r="D568" s="52"/>
      <c r="E568" s="52"/>
      <c r="F568" s="52"/>
      <c r="G568" s="52"/>
      <c r="H568" s="52"/>
      <c r="I568" s="52"/>
      <c r="J568" s="58">
        <f>SUM(J564:J567)</f>
        <v>2800</v>
      </c>
      <c r="K568" s="52"/>
      <c r="L568" s="52"/>
      <c r="M568" s="53"/>
      <c r="N568" s="52"/>
      <c r="O568" s="52"/>
      <c r="P568" s="52"/>
      <c r="Q568" s="52"/>
      <c r="R568" s="52"/>
      <c r="S568" s="52"/>
      <c r="T568" s="52"/>
      <c r="U568" s="52"/>
      <c r="V568" s="52"/>
      <c r="W568" s="52"/>
    </row>
    <row r="569" spans="1:23" s="4" customFormat="1" ht="19.5" thickTop="1">
      <c r="A569" s="52"/>
      <c r="B569" s="52"/>
      <c r="C569" s="52"/>
      <c r="D569" s="52"/>
      <c r="E569" s="52"/>
      <c r="F569" s="52"/>
      <c r="G569" s="52"/>
      <c r="H569" s="52"/>
      <c r="I569" s="52"/>
      <c r="J569" s="61"/>
      <c r="K569" s="52"/>
      <c r="L569" s="52"/>
      <c r="M569" s="53"/>
      <c r="N569" s="52"/>
      <c r="O569" s="52"/>
      <c r="P569" s="52"/>
      <c r="Q569" s="52"/>
      <c r="R569" s="52"/>
      <c r="S569" s="52"/>
      <c r="T569" s="52"/>
      <c r="U569" s="52"/>
      <c r="V569" s="52"/>
      <c r="W569" s="52"/>
    </row>
    <row r="570" spans="1:23" s="4" customFormat="1">
      <c r="A570" s="52"/>
      <c r="B570" s="52"/>
      <c r="C570" s="52"/>
      <c r="D570" s="52"/>
      <c r="E570" s="52"/>
      <c r="F570" s="52"/>
      <c r="G570" s="52"/>
      <c r="H570" s="52"/>
      <c r="I570" s="52"/>
      <c r="J570" s="61"/>
      <c r="K570" s="52"/>
      <c r="L570" s="52"/>
      <c r="M570" s="53"/>
      <c r="N570" s="52"/>
      <c r="O570" s="52"/>
      <c r="P570" s="52"/>
      <c r="Q570" s="52"/>
      <c r="R570" s="52"/>
      <c r="S570" s="52"/>
      <c r="T570" s="52"/>
      <c r="U570" s="52"/>
      <c r="V570" s="52"/>
      <c r="W570" s="52"/>
    </row>
    <row r="571" spans="1:23" s="4" customFormat="1">
      <c r="A571" s="50" t="s">
        <v>115</v>
      </c>
      <c r="B571" s="52"/>
      <c r="C571" s="52"/>
      <c r="D571" s="52"/>
      <c r="E571" s="52"/>
      <c r="F571" s="52"/>
      <c r="G571" s="52"/>
      <c r="H571" s="52"/>
      <c r="I571" s="52"/>
      <c r="J571" s="61"/>
      <c r="K571" s="76"/>
      <c r="L571" s="76"/>
      <c r="M571" s="53"/>
      <c r="N571" s="52"/>
      <c r="O571" s="52"/>
      <c r="P571" s="52"/>
      <c r="Q571" s="52"/>
      <c r="R571" s="52"/>
      <c r="S571" s="52"/>
      <c r="T571" s="52"/>
      <c r="U571" s="52"/>
      <c r="V571" s="52"/>
      <c r="W571" s="52"/>
    </row>
    <row r="572" spans="1:23" s="4" customFormat="1">
      <c r="A572" s="7" t="s">
        <v>5</v>
      </c>
      <c r="B572" s="52"/>
      <c r="C572" s="52"/>
      <c r="D572" s="52"/>
      <c r="E572" s="52"/>
      <c r="F572" s="52"/>
      <c r="G572" s="52"/>
      <c r="H572" s="52"/>
      <c r="I572" s="52"/>
      <c r="J572" s="52">
        <v>0</v>
      </c>
      <c r="K572" s="52"/>
      <c r="L572" s="52"/>
      <c r="M572" s="53"/>
      <c r="N572" s="52"/>
      <c r="O572" s="52"/>
      <c r="P572" s="52"/>
      <c r="Q572" s="52"/>
      <c r="R572" s="52"/>
      <c r="S572" s="52"/>
      <c r="T572" s="52"/>
      <c r="U572" s="52"/>
      <c r="V572" s="52"/>
      <c r="W572" s="52"/>
    </row>
    <row r="573" spans="1:23" s="4" customFormat="1">
      <c r="A573" s="7" t="s">
        <v>6</v>
      </c>
      <c r="B573" s="52"/>
      <c r="C573" s="52"/>
      <c r="D573" s="52"/>
      <c r="E573" s="52"/>
      <c r="F573" s="52"/>
      <c r="G573" s="52"/>
      <c r="H573" s="52"/>
      <c r="I573" s="52"/>
      <c r="J573" s="52">
        <v>0</v>
      </c>
      <c r="K573" s="52"/>
      <c r="L573" s="52"/>
      <c r="M573" s="53"/>
      <c r="N573" s="52"/>
      <c r="O573" s="52"/>
      <c r="P573" s="52"/>
      <c r="Q573" s="52"/>
      <c r="R573" s="52"/>
      <c r="S573" s="52"/>
      <c r="T573" s="52"/>
      <c r="U573" s="52"/>
      <c r="V573" s="52"/>
      <c r="W573" s="52"/>
    </row>
    <row r="574" spans="1:23" s="4" customFormat="1">
      <c r="A574" s="7" t="s">
        <v>7</v>
      </c>
      <c r="B574" s="52"/>
      <c r="C574" s="52"/>
      <c r="D574" s="52"/>
      <c r="E574" s="52"/>
      <c r="F574" s="52"/>
      <c r="G574" s="52"/>
      <c r="H574" s="52"/>
      <c r="I574" s="52"/>
      <c r="J574" s="52">
        <v>1000</v>
      </c>
      <c r="K574" s="52"/>
      <c r="L574" s="52"/>
      <c r="M574" s="53"/>
      <c r="N574" s="52"/>
      <c r="O574" s="52"/>
      <c r="P574" s="52"/>
      <c r="Q574" s="52"/>
      <c r="R574" s="52"/>
      <c r="S574" s="52"/>
      <c r="T574" s="52"/>
      <c r="U574" s="52"/>
      <c r="V574" s="52"/>
      <c r="W574" s="52"/>
    </row>
    <row r="575" spans="1:23" s="4" customFormat="1" ht="19.5" thickBot="1">
      <c r="A575" s="52"/>
      <c r="B575" s="52"/>
      <c r="C575" s="52"/>
      <c r="D575" s="52"/>
      <c r="E575" s="52"/>
      <c r="F575" s="52"/>
      <c r="G575" s="52"/>
      <c r="H575" s="52"/>
      <c r="I575" s="52"/>
      <c r="J575" s="62">
        <f>SUM(J572:J574)</f>
        <v>1000</v>
      </c>
      <c r="K575" s="52"/>
      <c r="L575" s="52"/>
      <c r="M575" s="53"/>
      <c r="N575" s="52"/>
      <c r="O575" s="52"/>
      <c r="P575" s="52"/>
      <c r="Q575" s="52"/>
      <c r="R575" s="52"/>
      <c r="S575" s="52"/>
      <c r="T575" s="52"/>
      <c r="U575" s="52"/>
      <c r="V575" s="52"/>
      <c r="W575" s="52"/>
    </row>
    <row r="576" spans="1:23" s="4" customFormat="1" ht="19.5" thickTop="1">
      <c r="A576" s="7"/>
      <c r="B576" s="52"/>
      <c r="C576" s="52"/>
      <c r="D576" s="52"/>
      <c r="E576" s="52"/>
      <c r="F576" s="52"/>
      <c r="G576" s="52"/>
      <c r="H576" s="52"/>
      <c r="I576" s="52"/>
      <c r="J576" s="52"/>
      <c r="K576" s="52"/>
      <c r="L576" s="52"/>
      <c r="M576" s="53"/>
      <c r="N576" s="52"/>
      <c r="O576" s="52"/>
      <c r="P576" s="52"/>
      <c r="Q576" s="52"/>
      <c r="R576" s="52"/>
      <c r="S576" s="52"/>
      <c r="T576" s="52"/>
      <c r="U576" s="52"/>
      <c r="V576" s="52"/>
      <c r="W576" s="52"/>
    </row>
    <row r="577" spans="1:24" s="4" customFormat="1">
      <c r="A577" s="7"/>
      <c r="B577" s="52"/>
      <c r="C577" s="52"/>
      <c r="D577" s="52"/>
      <c r="E577" s="52"/>
      <c r="F577" s="52"/>
      <c r="G577" s="52"/>
      <c r="H577" s="52"/>
      <c r="I577" s="52"/>
      <c r="J577" s="52"/>
      <c r="K577" s="52"/>
      <c r="L577" s="52"/>
      <c r="M577" s="53"/>
      <c r="N577" s="52"/>
      <c r="O577" s="52"/>
      <c r="P577" s="52"/>
      <c r="Q577" s="52"/>
      <c r="R577" s="52"/>
      <c r="S577" s="52"/>
      <c r="T577" s="52"/>
      <c r="U577" s="52"/>
      <c r="V577" s="52"/>
      <c r="W577" s="52"/>
    </row>
    <row r="578" spans="1:24" s="4" customFormat="1">
      <c r="A578" s="52"/>
      <c r="B578" s="52"/>
      <c r="C578" s="52"/>
      <c r="D578" s="52"/>
      <c r="E578" s="52"/>
      <c r="F578" s="52"/>
      <c r="G578" s="52"/>
      <c r="H578" s="52"/>
      <c r="I578" s="52"/>
      <c r="J578" s="52"/>
      <c r="K578" s="52"/>
      <c r="L578" s="52"/>
      <c r="M578" s="53"/>
      <c r="N578" s="52"/>
      <c r="O578" s="52"/>
      <c r="P578" s="52"/>
      <c r="Q578" s="52"/>
      <c r="R578" s="52"/>
      <c r="S578" s="52"/>
      <c r="T578" s="52"/>
      <c r="U578" s="52"/>
      <c r="V578" s="52"/>
      <c r="W578" s="52"/>
    </row>
    <row r="579" spans="1:24">
      <c r="A579" s="77" t="s">
        <v>201</v>
      </c>
      <c r="B579" s="78"/>
      <c r="C579" s="78"/>
      <c r="D579" s="30"/>
      <c r="E579" s="30"/>
      <c r="F579" s="79"/>
      <c r="G579" s="79"/>
      <c r="H579" s="80"/>
      <c r="I579" s="80"/>
      <c r="J579" s="26"/>
    </row>
    <row r="580" spans="1:24">
      <c r="A580" s="81"/>
      <c r="B580" s="81"/>
      <c r="C580" s="81"/>
      <c r="D580" s="30"/>
      <c r="E580" s="30"/>
      <c r="F580" s="79"/>
      <c r="G580" s="79"/>
      <c r="H580" s="80"/>
      <c r="I580" s="80"/>
      <c r="J580" s="26"/>
    </row>
    <row r="581" spans="1:24">
      <c r="A581" s="81"/>
      <c r="B581" s="81"/>
      <c r="C581" s="81"/>
      <c r="D581" s="30"/>
      <c r="E581" s="30"/>
      <c r="F581" s="79"/>
      <c r="G581" s="79"/>
      <c r="H581" s="82"/>
      <c r="I581" s="80"/>
      <c r="J581" s="83">
        <f>J251</f>
        <v>2023</v>
      </c>
    </row>
    <row r="582" spans="1:24">
      <c r="A582" s="78"/>
      <c r="B582" s="78"/>
      <c r="C582" s="78"/>
      <c r="D582" s="30"/>
      <c r="E582" s="30"/>
      <c r="F582" s="79"/>
      <c r="G582" s="79"/>
      <c r="H582" s="82"/>
      <c r="I582" s="80"/>
      <c r="J582" s="84" t="s">
        <v>0</v>
      </c>
    </row>
    <row r="583" spans="1:24">
      <c r="A583" s="10" t="s">
        <v>213</v>
      </c>
      <c r="B583" s="26"/>
      <c r="C583" s="26"/>
      <c r="D583" s="30"/>
      <c r="E583" s="30"/>
      <c r="F583" s="79"/>
      <c r="G583" s="79"/>
      <c r="I583" s="80"/>
      <c r="J583" s="65">
        <f>J653</f>
        <v>0</v>
      </c>
      <c r="K583" s="85"/>
    </row>
    <row r="584" spans="1:24">
      <c r="B584" s="26"/>
      <c r="C584" s="26"/>
      <c r="D584" s="30"/>
      <c r="E584" s="30"/>
      <c r="F584" s="79"/>
      <c r="G584" s="79"/>
      <c r="I584" s="80"/>
      <c r="J584" s="65">
        <f>J649</f>
        <v>10300</v>
      </c>
    </row>
    <row r="585" spans="1:24">
      <c r="B585" s="26"/>
      <c r="C585" s="26"/>
      <c r="D585" s="30"/>
      <c r="E585" s="30"/>
      <c r="F585" s="79"/>
      <c r="G585" s="79"/>
      <c r="I585" s="80"/>
      <c r="J585" s="65"/>
      <c r="L585" s="70"/>
    </row>
    <row r="586" spans="1:24" s="8" customFormat="1" ht="19.5" thickBot="1">
      <c r="A586" s="81"/>
      <c r="B586" s="81"/>
      <c r="C586" s="81"/>
      <c r="D586" s="30"/>
      <c r="E586" s="30"/>
      <c r="F586" s="79"/>
      <c r="G586" s="79"/>
      <c r="H586" s="86"/>
      <c r="I586" s="80"/>
      <c r="J586" s="87">
        <f>SUM(J583:J585)</f>
        <v>10300</v>
      </c>
      <c r="K586" s="21"/>
      <c r="L586" s="21"/>
      <c r="M586" s="88"/>
      <c r="N586" s="21"/>
      <c r="O586" s="21"/>
      <c r="P586" s="21"/>
      <c r="Q586" s="21"/>
      <c r="R586" s="21"/>
      <c r="S586" s="21"/>
      <c r="T586" s="21"/>
      <c r="U586" s="21"/>
      <c r="V586" s="21"/>
      <c r="W586" s="21"/>
    </row>
    <row r="587" spans="1:24" ht="13.5" customHeight="1" thickTop="1">
      <c r="A587" s="81"/>
      <c r="B587" s="81"/>
      <c r="C587" s="81"/>
      <c r="D587" s="30"/>
      <c r="E587" s="30"/>
      <c r="F587" s="79"/>
      <c r="G587" s="79"/>
      <c r="H587" s="89"/>
      <c r="I587" s="80"/>
      <c r="J587" s="90"/>
    </row>
    <row r="588" spans="1:24" hidden="1">
      <c r="A588" s="81"/>
      <c r="B588" s="81"/>
      <c r="C588" s="81"/>
      <c r="D588" s="30"/>
      <c r="E588" s="30"/>
      <c r="F588" s="79"/>
      <c r="G588" s="79"/>
      <c r="H588" s="80"/>
      <c r="I588" s="80"/>
      <c r="J588" s="26"/>
    </row>
    <row r="589" spans="1:24" ht="1.5" customHeight="1">
      <c r="A589" s="81"/>
      <c r="B589" s="81"/>
      <c r="C589" s="81"/>
      <c r="D589" s="30"/>
      <c r="E589" s="30"/>
      <c r="F589" s="79"/>
      <c r="G589" s="79"/>
      <c r="H589" s="80"/>
      <c r="I589" s="80"/>
      <c r="J589" s="26"/>
    </row>
    <row r="590" spans="1:24" hidden="1">
      <c r="J590" s="69"/>
    </row>
    <row r="591" spans="1:24" hidden="1">
      <c r="J591" s="69"/>
    </row>
    <row r="592" spans="1:24" s="18" customFormat="1">
      <c r="A592" s="11" t="s">
        <v>139</v>
      </c>
      <c r="B592" s="10"/>
      <c r="C592" s="10"/>
      <c r="D592" s="10"/>
      <c r="E592" s="10"/>
      <c r="F592" s="10"/>
      <c r="G592" s="10"/>
      <c r="H592" s="10"/>
      <c r="I592" s="10"/>
      <c r="J592" s="69"/>
      <c r="M592" s="22"/>
      <c r="X592" s="1"/>
    </row>
    <row r="593" spans="1:24" s="18" customFormat="1">
      <c r="A593" s="7"/>
      <c r="B593" s="10"/>
      <c r="C593" s="10"/>
      <c r="D593" s="10"/>
      <c r="E593" s="10"/>
      <c r="F593" s="10"/>
      <c r="G593" s="10"/>
      <c r="H593" s="10"/>
      <c r="I593" s="10"/>
      <c r="J593" s="105"/>
      <c r="M593" s="22"/>
      <c r="X593" s="1"/>
    </row>
    <row r="594" spans="1:24" s="18" customFormat="1">
      <c r="A594" s="7" t="s">
        <v>189</v>
      </c>
      <c r="B594" s="10"/>
      <c r="C594" s="10"/>
      <c r="D594" s="10"/>
      <c r="E594" s="10"/>
      <c r="F594" s="10"/>
      <c r="G594" s="10"/>
      <c r="H594" s="10"/>
      <c r="I594" s="10"/>
      <c r="J594" s="105">
        <v>600</v>
      </c>
      <c r="M594" s="22"/>
      <c r="X594" s="1"/>
    </row>
    <row r="595" spans="1:24" s="18" customFormat="1">
      <c r="A595" s="7" t="s">
        <v>190</v>
      </c>
      <c r="B595" s="10"/>
      <c r="C595" s="10"/>
      <c r="D595" s="10"/>
      <c r="E595" s="10"/>
      <c r="F595" s="10"/>
      <c r="G595" s="10"/>
      <c r="H595" s="10"/>
      <c r="I595" s="10"/>
      <c r="J595" s="105">
        <v>560</v>
      </c>
      <c r="M595" s="22"/>
      <c r="X595" s="1"/>
    </row>
    <row r="596" spans="1:24" s="18" customFormat="1">
      <c r="A596" s="7"/>
      <c r="B596" s="10"/>
      <c r="C596" s="10"/>
      <c r="D596" s="10"/>
      <c r="E596" s="10"/>
      <c r="F596" s="10"/>
      <c r="G596" s="10"/>
      <c r="H596" s="10"/>
      <c r="I596" s="10"/>
      <c r="J596" s="105"/>
      <c r="M596" s="22"/>
      <c r="X596" s="1"/>
    </row>
    <row r="597" spans="1:24" s="18" customFormat="1">
      <c r="A597" s="7"/>
      <c r="B597" s="10"/>
      <c r="C597" s="10"/>
      <c r="D597" s="10"/>
      <c r="E597" s="10"/>
      <c r="F597" s="10"/>
      <c r="G597" s="10"/>
      <c r="H597" s="10"/>
      <c r="I597" s="10"/>
      <c r="J597" s="105"/>
      <c r="M597" s="22"/>
      <c r="X597" s="1"/>
    </row>
    <row r="598" spans="1:24" s="18" customFormat="1" ht="19.5" thickBot="1">
      <c r="A598" s="10"/>
      <c r="B598" s="10"/>
      <c r="C598" s="10"/>
      <c r="D598" s="10"/>
      <c r="E598" s="10"/>
      <c r="F598" s="10"/>
      <c r="G598" s="10"/>
      <c r="H598" s="10"/>
      <c r="I598" s="10"/>
      <c r="J598" s="111">
        <f>SUM(J593:J597)</f>
        <v>1160</v>
      </c>
      <c r="M598" s="22"/>
      <c r="X598" s="1"/>
    </row>
    <row r="599" spans="1:24" s="18" customFormat="1" ht="58.5" customHeight="1" thickTop="1">
      <c r="A599" s="10"/>
      <c r="B599" s="10"/>
      <c r="C599" s="10"/>
      <c r="D599" s="10"/>
      <c r="E599" s="10"/>
      <c r="F599" s="10"/>
      <c r="G599" s="10"/>
      <c r="H599" s="10"/>
      <c r="I599" s="10"/>
      <c r="J599" s="69"/>
      <c r="M599" s="22"/>
      <c r="X599" s="1"/>
    </row>
    <row r="600" spans="1:24" s="18" customFormat="1" ht="85.5" customHeight="1">
      <c r="A600" s="10"/>
      <c r="B600" s="10"/>
      <c r="C600" s="10"/>
      <c r="D600" s="10"/>
      <c r="E600" s="10"/>
      <c r="F600" s="10"/>
      <c r="G600" s="10"/>
      <c r="H600" s="10"/>
      <c r="I600" s="10"/>
      <c r="J600" s="69"/>
      <c r="M600" s="22"/>
      <c r="X600" s="1"/>
    </row>
    <row r="601" spans="1:24" s="18" customFormat="1" ht="2.1" customHeight="1">
      <c r="A601" s="10"/>
      <c r="B601" s="10"/>
      <c r="C601" s="10"/>
      <c r="D601" s="10"/>
      <c r="E601" s="10"/>
      <c r="F601" s="10"/>
      <c r="G601" s="10"/>
      <c r="H601" s="10"/>
      <c r="I601" s="10"/>
      <c r="J601" s="10"/>
      <c r="M601" s="22"/>
      <c r="X601" s="1"/>
    </row>
    <row r="602" spans="1:24" s="18" customFormat="1" hidden="1">
      <c r="A602" s="10"/>
      <c r="B602" s="10"/>
      <c r="C602" s="10"/>
      <c r="D602" s="10"/>
      <c r="E602" s="10"/>
      <c r="F602" s="10"/>
      <c r="G602" s="10"/>
      <c r="H602" s="10"/>
      <c r="I602" s="10"/>
      <c r="J602" s="10"/>
      <c r="M602" s="22"/>
      <c r="X602" s="1"/>
    </row>
    <row r="603" spans="1:24" s="18" customFormat="1" hidden="1">
      <c r="A603" s="81"/>
      <c r="B603" s="81"/>
      <c r="C603" s="81"/>
      <c r="D603" s="30"/>
      <c r="E603" s="30"/>
      <c r="F603" s="79"/>
      <c r="G603" s="79"/>
      <c r="H603" s="80"/>
      <c r="I603" s="80"/>
      <c r="J603" s="26"/>
      <c r="M603" s="22"/>
      <c r="X603" s="1"/>
    </row>
    <row r="604" spans="1:24" s="18" customFormat="1" hidden="1">
      <c r="A604" s="81"/>
      <c r="B604" s="81"/>
      <c r="C604" s="81"/>
      <c r="D604" s="30"/>
      <c r="E604" s="30"/>
      <c r="F604" s="79"/>
      <c r="G604" s="79"/>
      <c r="H604" s="80"/>
      <c r="I604" s="80"/>
      <c r="J604" s="26"/>
      <c r="M604" s="22"/>
      <c r="X604" s="1"/>
    </row>
    <row r="605" spans="1:24" s="18" customFormat="1" ht="0.95" hidden="1" customHeight="1">
      <c r="A605" s="81"/>
      <c r="B605" s="81"/>
      <c r="C605" s="81"/>
      <c r="D605" s="30"/>
      <c r="E605" s="30"/>
      <c r="F605" s="79"/>
      <c r="G605" s="79"/>
      <c r="H605" s="80"/>
      <c r="I605" s="80"/>
      <c r="J605" s="26"/>
      <c r="M605" s="22"/>
      <c r="X605" s="1"/>
    </row>
    <row r="606" spans="1:24" s="18" customFormat="1" hidden="1">
      <c r="A606" s="81"/>
      <c r="B606" s="81"/>
      <c r="C606" s="81"/>
      <c r="D606" s="30"/>
      <c r="E606" s="30"/>
      <c r="F606" s="79"/>
      <c r="G606" s="79"/>
      <c r="H606" s="80"/>
      <c r="I606" s="80"/>
      <c r="J606" s="26"/>
      <c r="M606" s="22"/>
      <c r="X606" s="1"/>
    </row>
    <row r="607" spans="1:24" s="18" customFormat="1" hidden="1">
      <c r="A607" s="81"/>
      <c r="B607" s="81"/>
      <c r="C607" s="81"/>
      <c r="D607" s="30"/>
      <c r="E607" s="30"/>
      <c r="F607" s="79"/>
      <c r="G607" s="79"/>
      <c r="H607" s="80"/>
      <c r="I607" s="80"/>
      <c r="J607" s="26"/>
      <c r="M607" s="22"/>
      <c r="X607" s="1"/>
    </row>
    <row r="608" spans="1:24" s="18" customFormat="1" hidden="1">
      <c r="A608" s="81"/>
      <c r="B608" s="81"/>
      <c r="C608" s="81"/>
      <c r="D608" s="30"/>
      <c r="E608" s="30"/>
      <c r="F608" s="79"/>
      <c r="G608" s="79"/>
      <c r="H608" s="80"/>
      <c r="I608" s="80"/>
      <c r="J608" s="26"/>
      <c r="M608" s="22"/>
      <c r="X608" s="1"/>
    </row>
    <row r="609" spans="1:24" s="18" customFormat="1" ht="60.75" customHeight="1">
      <c r="A609" s="81"/>
      <c r="B609" s="81"/>
      <c r="C609" s="81"/>
      <c r="D609" s="30"/>
      <c r="E609" s="30"/>
      <c r="F609" s="79"/>
      <c r="G609" s="79"/>
      <c r="H609" s="80"/>
      <c r="I609" s="80"/>
      <c r="J609" s="26"/>
      <c r="M609" s="22"/>
      <c r="X609" s="1"/>
    </row>
    <row r="610" spans="1:24" s="18" customFormat="1" ht="114" customHeight="1">
      <c r="A610" s="81"/>
      <c r="B610" s="81"/>
      <c r="C610" s="81"/>
      <c r="D610" s="30"/>
      <c r="E610" s="30"/>
      <c r="F610" s="79"/>
      <c r="G610" s="79"/>
      <c r="H610" s="80"/>
      <c r="I610" s="80"/>
      <c r="J610" s="26"/>
      <c r="M610" s="22"/>
      <c r="X610" s="1"/>
    </row>
    <row r="611" spans="1:24" s="18" customFormat="1">
      <c r="A611" s="11" t="str">
        <f>A2</f>
        <v>LITERACY 4 LIFE</v>
      </c>
      <c r="B611" s="81"/>
      <c r="C611" s="81"/>
      <c r="D611" s="30"/>
      <c r="E611" s="30"/>
      <c r="F611" s="79"/>
      <c r="G611" s="79"/>
      <c r="H611" s="80"/>
      <c r="I611" s="80"/>
      <c r="J611" s="26"/>
      <c r="M611" s="22"/>
      <c r="X611" s="1"/>
    </row>
    <row r="612" spans="1:24" s="18" customFormat="1">
      <c r="A612" s="11" t="str">
        <f>A3</f>
        <v>STATEMENT OF AFFAIRS FOR THE PERIOD ENDED 31ST DECEMBER 2023</v>
      </c>
      <c r="B612" s="81"/>
      <c r="C612" s="81"/>
      <c r="D612" s="30"/>
      <c r="E612" s="30"/>
      <c r="F612" s="79"/>
      <c r="G612" s="79"/>
      <c r="H612" s="80"/>
      <c r="I612" s="80"/>
      <c r="J612" s="26"/>
      <c r="M612" s="22"/>
      <c r="X612" s="1"/>
    </row>
    <row r="613" spans="1:24" s="18" customFormat="1" ht="15" customHeight="1">
      <c r="A613" s="11"/>
      <c r="B613" s="81"/>
      <c r="C613" s="81"/>
      <c r="D613" s="30"/>
      <c r="E613" s="30"/>
      <c r="F613" s="79"/>
      <c r="G613" s="79"/>
      <c r="H613" s="80"/>
      <c r="I613" s="80"/>
      <c r="J613" s="26"/>
      <c r="M613" s="22"/>
      <c r="X613" s="1"/>
    </row>
    <row r="614" spans="1:24" s="18" customFormat="1" hidden="1">
      <c r="A614" s="11"/>
      <c r="B614" s="81"/>
      <c r="C614" s="81"/>
      <c r="D614" s="30"/>
      <c r="E614" s="30"/>
      <c r="F614" s="79"/>
      <c r="G614" s="79"/>
      <c r="H614" s="80"/>
      <c r="I614" s="80"/>
      <c r="J614" s="26"/>
      <c r="M614" s="22"/>
      <c r="X614" s="1"/>
    </row>
    <row r="615" spans="1:24" s="9" customFormat="1">
      <c r="A615" s="18"/>
      <c r="B615" s="26"/>
      <c r="C615" s="45"/>
      <c r="D615" s="44"/>
      <c r="E615" s="44"/>
      <c r="F615" s="10"/>
      <c r="G615" s="10"/>
      <c r="H615" s="44"/>
      <c r="I615" s="44"/>
      <c r="J615" s="44"/>
      <c r="K615" s="18"/>
      <c r="L615" s="18"/>
      <c r="M615" s="22"/>
      <c r="N615" s="18"/>
      <c r="O615" s="18"/>
      <c r="P615" s="18"/>
      <c r="Q615" s="18"/>
      <c r="R615" s="18"/>
      <c r="S615" s="18"/>
      <c r="T615" s="18"/>
      <c r="U615" s="18"/>
      <c r="V615" s="18"/>
      <c r="W615" s="18"/>
    </row>
    <row r="616" spans="1:24" s="9" customFormat="1" hidden="1">
      <c r="A616" s="18"/>
      <c r="B616" s="26"/>
      <c r="C616" s="45"/>
      <c r="D616" s="44"/>
      <c r="E616" s="44"/>
      <c r="F616" s="10"/>
      <c r="G616" s="10"/>
      <c r="H616" s="44"/>
      <c r="I616" s="44"/>
      <c r="J616" s="44"/>
      <c r="K616" s="18"/>
      <c r="L616" s="18"/>
      <c r="M616" s="22"/>
      <c r="N616" s="18"/>
      <c r="O616" s="18"/>
      <c r="P616" s="18"/>
      <c r="Q616" s="18"/>
      <c r="R616" s="18"/>
      <c r="S616" s="18"/>
      <c r="T616" s="18"/>
      <c r="U616" s="18"/>
      <c r="V616" s="18"/>
      <c r="W616" s="18"/>
    </row>
    <row r="617" spans="1:24" s="9" customFormat="1">
      <c r="A617" s="50" t="s">
        <v>140</v>
      </c>
      <c r="B617" s="10"/>
      <c r="C617" s="10"/>
      <c r="D617" s="18"/>
      <c r="E617" s="18"/>
      <c r="F617" s="44" t="s">
        <v>116</v>
      </c>
      <c r="G617" s="44"/>
      <c r="H617" s="44" t="s">
        <v>117</v>
      </c>
      <c r="I617" s="44"/>
      <c r="J617" s="44" t="s">
        <v>116</v>
      </c>
      <c r="K617" s="18"/>
      <c r="L617" s="18"/>
      <c r="M617" s="22"/>
      <c r="N617" s="18"/>
      <c r="O617" s="18"/>
      <c r="P617" s="18"/>
      <c r="Q617" s="18"/>
      <c r="R617" s="18"/>
      <c r="S617" s="18"/>
      <c r="T617" s="18"/>
      <c r="U617" s="18"/>
      <c r="V617" s="18"/>
      <c r="W617" s="18"/>
    </row>
    <row r="618" spans="1:24" s="9" customFormat="1">
      <c r="A618" s="23" t="s">
        <v>118</v>
      </c>
      <c r="B618" s="10"/>
      <c r="C618" s="10"/>
      <c r="D618" s="18"/>
      <c r="E618" s="18"/>
      <c r="F618" s="91">
        <v>44927</v>
      </c>
      <c r="G618" s="92"/>
      <c r="H618" s="10"/>
      <c r="I618" s="44"/>
      <c r="J618" s="91">
        <v>45291</v>
      </c>
      <c r="K618" s="18"/>
      <c r="L618" s="18"/>
      <c r="M618" s="22"/>
      <c r="N618" s="18"/>
      <c r="O618" s="18"/>
      <c r="P618" s="18"/>
      <c r="Q618" s="18"/>
      <c r="R618" s="18"/>
      <c r="S618" s="18"/>
      <c r="T618" s="18"/>
      <c r="U618" s="18"/>
      <c r="V618" s="18"/>
      <c r="W618" s="18"/>
    </row>
    <row r="619" spans="1:24" s="9" customFormat="1">
      <c r="A619" s="23"/>
      <c r="B619" s="10"/>
      <c r="C619" s="10"/>
      <c r="D619" s="18"/>
      <c r="E619" s="18"/>
      <c r="F619" s="92" t="s">
        <v>119</v>
      </c>
      <c r="G619" s="92"/>
      <c r="H619" s="128" t="s">
        <v>119</v>
      </c>
      <c r="I619" s="44"/>
      <c r="J619" s="44" t="s">
        <v>119</v>
      </c>
      <c r="K619" s="18"/>
      <c r="L619" s="60"/>
      <c r="M619" s="22"/>
      <c r="N619" s="18"/>
      <c r="O619" s="18"/>
      <c r="P619" s="18"/>
      <c r="Q619" s="18"/>
      <c r="R619" s="18"/>
      <c r="S619" s="18"/>
      <c r="T619" s="18"/>
      <c r="U619" s="18"/>
      <c r="V619" s="18"/>
      <c r="W619" s="18"/>
    </row>
    <row r="620" spans="1:24">
      <c r="A620" s="60"/>
      <c r="F620" s="93">
        <v>0</v>
      </c>
      <c r="G620" s="93"/>
      <c r="H620" s="105">
        <v>0</v>
      </c>
      <c r="I620" s="93"/>
      <c r="J620" s="112">
        <f t="shared" ref="J620:J624" si="0">+SUM(F620:H620)</f>
        <v>0</v>
      </c>
      <c r="L620" s="60"/>
      <c r="O620" s="94"/>
    </row>
    <row r="621" spans="1:24">
      <c r="A621" s="10" t="s">
        <v>120</v>
      </c>
      <c r="F621" s="93">
        <f>'L4L-SOA 2022'!J621</f>
        <v>3400</v>
      </c>
      <c r="G621" s="93"/>
      <c r="H621" s="105">
        <v>300</v>
      </c>
      <c r="I621" s="93"/>
      <c r="J621" s="112">
        <f t="shared" si="0"/>
        <v>3700</v>
      </c>
      <c r="L621" s="60"/>
      <c r="O621" s="94"/>
    </row>
    <row r="622" spans="1:24">
      <c r="A622" s="10" t="s">
        <v>100</v>
      </c>
      <c r="B622" s="26"/>
      <c r="C622" s="45"/>
      <c r="F622" s="93">
        <f>'L4L-SOA 2022'!J622</f>
        <v>14434</v>
      </c>
      <c r="G622" s="93"/>
      <c r="H622" s="105">
        <v>1500</v>
      </c>
      <c r="I622" s="93"/>
      <c r="J622" s="112">
        <f t="shared" si="0"/>
        <v>15934</v>
      </c>
      <c r="L622" s="60"/>
      <c r="O622" s="94"/>
    </row>
    <row r="623" spans="1:24" s="8" customFormat="1">
      <c r="A623" s="60" t="s">
        <v>3</v>
      </c>
      <c r="B623" s="10"/>
      <c r="C623" s="10"/>
      <c r="D623" s="21"/>
      <c r="E623" s="21"/>
      <c r="F623" s="93">
        <f>'L4L-SOA 2022'!J623</f>
        <v>4210</v>
      </c>
      <c r="G623" s="93"/>
      <c r="H623" s="105">
        <v>500</v>
      </c>
      <c r="I623" s="93"/>
      <c r="J623" s="112">
        <f t="shared" si="0"/>
        <v>4710</v>
      </c>
      <c r="K623" s="21"/>
      <c r="L623" s="60"/>
      <c r="M623" s="88"/>
      <c r="N623" s="21"/>
      <c r="O623" s="95"/>
      <c r="P623" s="21"/>
      <c r="Q623" s="21"/>
      <c r="R623" s="21"/>
      <c r="S623" s="21"/>
      <c r="T623" s="21"/>
      <c r="U623" s="21"/>
      <c r="V623" s="21"/>
      <c r="W623" s="21"/>
    </row>
    <row r="624" spans="1:24">
      <c r="A624" s="60"/>
      <c r="F624" s="93">
        <v>0</v>
      </c>
      <c r="G624" s="93"/>
      <c r="H624" s="105"/>
      <c r="I624" s="93"/>
      <c r="J624" s="112">
        <f t="shared" si="0"/>
        <v>0</v>
      </c>
      <c r="L624" s="60"/>
      <c r="O624" s="94"/>
    </row>
    <row r="625" spans="1:23" ht="19.5" thickBot="1">
      <c r="F625" s="96">
        <f>+SUM(F620:F624)</f>
        <v>22044</v>
      </c>
      <c r="G625" s="93"/>
      <c r="H625" s="111">
        <f>+SUM(H620:H624)</f>
        <v>2300</v>
      </c>
      <c r="I625" s="93"/>
      <c r="J625" s="111">
        <f>+SUM(J620:J624)</f>
        <v>24344</v>
      </c>
    </row>
    <row r="626" spans="1:23" ht="38.25" customHeight="1" thickTop="1">
      <c r="A626" s="23"/>
      <c r="B626" s="26"/>
      <c r="C626" s="45"/>
      <c r="F626" s="45"/>
      <c r="G626" s="93"/>
      <c r="H626" s="45"/>
      <c r="I626" s="93"/>
      <c r="J626" s="97"/>
    </row>
    <row r="627" spans="1:23">
      <c r="A627" s="23" t="s">
        <v>122</v>
      </c>
      <c r="B627" s="26"/>
      <c r="C627" s="45"/>
      <c r="F627" s="45"/>
      <c r="G627" s="93"/>
      <c r="H627" s="45"/>
      <c r="I627" s="93"/>
      <c r="J627" s="105"/>
      <c r="L627" s="1"/>
      <c r="M627" s="1"/>
      <c r="N627" s="1"/>
      <c r="O627" s="1"/>
      <c r="P627" s="1"/>
      <c r="Q627" s="1"/>
      <c r="R627" s="1"/>
      <c r="S627" s="1"/>
      <c r="T627" s="1"/>
      <c r="U627" s="1"/>
      <c r="V627" s="1"/>
      <c r="W627" s="1"/>
    </row>
    <row r="628" spans="1:23">
      <c r="B628" s="26"/>
      <c r="C628" s="45"/>
      <c r="F628" s="105">
        <f>'L4L-SOA 2022'!J628</f>
        <v>0</v>
      </c>
      <c r="G628" s="93"/>
      <c r="H628" s="105">
        <v>0</v>
      </c>
      <c r="I628" s="93"/>
      <c r="J628" s="105">
        <f t="shared" ref="J628:J632" si="1">+SUM(F628:H628)</f>
        <v>0</v>
      </c>
      <c r="L628" s="1"/>
      <c r="M628" s="1"/>
      <c r="N628" s="1"/>
      <c r="O628" s="1"/>
      <c r="P628" s="1"/>
      <c r="Q628" s="1"/>
      <c r="R628" s="1"/>
      <c r="S628" s="1"/>
      <c r="T628" s="1"/>
      <c r="U628" s="1"/>
      <c r="V628" s="1"/>
      <c r="W628" s="1"/>
    </row>
    <row r="629" spans="1:23">
      <c r="A629" s="10" t="s">
        <v>120</v>
      </c>
      <c r="B629" s="26"/>
      <c r="C629" s="45"/>
      <c r="F629" s="105">
        <f>'L4L-SOA 2022'!J629</f>
        <v>680</v>
      </c>
      <c r="G629" s="93"/>
      <c r="H629" s="105">
        <f>20%*J621</f>
        <v>740</v>
      </c>
      <c r="I629" s="93"/>
      <c r="J629" s="105">
        <f t="shared" si="1"/>
        <v>1420</v>
      </c>
      <c r="L629" s="1"/>
      <c r="M629" s="1"/>
      <c r="N629" s="1"/>
      <c r="O629" s="1"/>
      <c r="P629" s="1"/>
      <c r="Q629" s="1"/>
      <c r="R629" s="1"/>
      <c r="S629" s="1"/>
      <c r="T629" s="1"/>
      <c r="U629" s="1"/>
      <c r="V629" s="1"/>
      <c r="W629" s="1"/>
    </row>
    <row r="630" spans="1:23">
      <c r="A630" s="10" t="s">
        <v>100</v>
      </c>
      <c r="B630" s="26"/>
      <c r="C630" s="45"/>
      <c r="F630" s="105">
        <f>'L4L-SOA 2022'!J630</f>
        <v>2886.8</v>
      </c>
      <c r="G630" s="93"/>
      <c r="H630" s="105">
        <f>20%*J622</f>
        <v>3186.8</v>
      </c>
      <c r="I630" s="93"/>
      <c r="J630" s="105">
        <f t="shared" si="1"/>
        <v>6073.6</v>
      </c>
      <c r="L630" s="1"/>
      <c r="M630" s="1"/>
      <c r="N630" s="1"/>
      <c r="O630" s="1"/>
      <c r="P630" s="1"/>
      <c r="Q630" s="1"/>
      <c r="R630" s="1"/>
      <c r="S630" s="1"/>
      <c r="T630" s="1"/>
      <c r="U630" s="1"/>
      <c r="V630" s="1"/>
      <c r="W630" s="1"/>
    </row>
    <row r="631" spans="1:23">
      <c r="A631" s="60" t="s">
        <v>121</v>
      </c>
      <c r="B631" s="26"/>
      <c r="C631" s="45"/>
      <c r="F631" s="105">
        <f>'L4L-SOA 2022'!J631</f>
        <v>1389.3</v>
      </c>
      <c r="G631" s="93"/>
      <c r="H631" s="105">
        <f>33%*J623</f>
        <v>1554.3000000000002</v>
      </c>
      <c r="I631" s="93"/>
      <c r="J631" s="105">
        <f t="shared" si="1"/>
        <v>2943.6000000000004</v>
      </c>
      <c r="L631" s="1"/>
      <c r="M631" s="1"/>
      <c r="N631" s="1"/>
      <c r="O631" s="1"/>
      <c r="P631" s="1"/>
      <c r="Q631" s="1"/>
      <c r="R631" s="1"/>
      <c r="S631" s="1"/>
      <c r="T631" s="1"/>
      <c r="U631" s="1"/>
      <c r="V631" s="1"/>
      <c r="W631" s="1"/>
    </row>
    <row r="632" spans="1:23" s="9" customFormat="1">
      <c r="A632" s="60"/>
      <c r="B632" s="26"/>
      <c r="C632" s="45"/>
      <c r="D632" s="18"/>
      <c r="E632" s="18"/>
      <c r="F632" s="105">
        <f>'L4L-SOA 2022'!J632</f>
        <v>0</v>
      </c>
      <c r="G632" s="93"/>
      <c r="H632" s="105">
        <f>0.1*J624</f>
        <v>0</v>
      </c>
      <c r="I632" s="93"/>
      <c r="J632" s="105">
        <f t="shared" si="1"/>
        <v>0</v>
      </c>
      <c r="K632" s="18"/>
    </row>
    <row r="633" spans="1:23" s="9" customFormat="1" ht="19.5" thickBot="1">
      <c r="A633" s="10"/>
      <c r="B633" s="26"/>
      <c r="C633" s="45"/>
      <c r="D633" s="18"/>
      <c r="E633" s="18"/>
      <c r="F633" s="111">
        <f>+SUM(F628:F632)</f>
        <v>4956.1000000000004</v>
      </c>
      <c r="G633" s="93"/>
      <c r="H633" s="111">
        <f>+SUM(H628:H632)</f>
        <v>5481.1</v>
      </c>
      <c r="I633" s="93"/>
      <c r="J633" s="111">
        <f>+SUM(J628:J632)</f>
        <v>10437.200000000001</v>
      </c>
      <c r="K633" s="18"/>
    </row>
    <row r="634" spans="1:23" s="9" customFormat="1" ht="14.25" customHeight="1" thickTop="1">
      <c r="A634" s="10"/>
      <c r="B634" s="26"/>
      <c r="C634" s="45"/>
      <c r="D634" s="45"/>
      <c r="E634" s="93"/>
      <c r="F634" s="45"/>
      <c r="G634" s="93"/>
      <c r="H634" s="98"/>
      <c r="I634" s="93"/>
      <c r="J634" s="107"/>
      <c r="K634" s="18"/>
    </row>
    <row r="635" spans="1:23" s="9" customFormat="1" hidden="1">
      <c r="A635" s="10"/>
      <c r="B635" s="26"/>
      <c r="C635" s="45"/>
      <c r="D635" s="45"/>
      <c r="E635" s="93"/>
      <c r="F635" s="45"/>
      <c r="G635" s="93"/>
      <c r="H635" s="98"/>
      <c r="I635" s="93"/>
      <c r="J635" s="107"/>
      <c r="K635" s="18"/>
    </row>
    <row r="636" spans="1:23" s="9" customFormat="1" ht="19.5" thickBot="1">
      <c r="A636" s="23" t="s">
        <v>230</v>
      </c>
      <c r="B636" s="26"/>
      <c r="C636" s="45"/>
      <c r="D636" s="45"/>
      <c r="E636" s="93"/>
      <c r="F636" s="45"/>
      <c r="G636" s="93"/>
      <c r="H636" s="98"/>
      <c r="I636" s="93"/>
      <c r="J636" s="110">
        <f>+J625-J633</f>
        <v>13906.8</v>
      </c>
      <c r="K636" s="70"/>
      <c r="L636" s="104"/>
    </row>
    <row r="637" spans="1:23" s="9" customFormat="1" ht="19.5" thickTop="1">
      <c r="A637" s="23"/>
      <c r="B637" s="26"/>
      <c r="C637" s="45"/>
      <c r="D637" s="45"/>
      <c r="E637" s="93"/>
      <c r="F637" s="45"/>
      <c r="G637" s="93"/>
      <c r="H637" s="98"/>
      <c r="I637" s="93"/>
      <c r="J637" s="42"/>
      <c r="K637" s="18"/>
      <c r="L637" s="104"/>
    </row>
    <row r="638" spans="1:23" s="9" customFormat="1" ht="8.25" customHeight="1">
      <c r="A638" s="26"/>
      <c r="B638" s="26"/>
      <c r="C638" s="45"/>
      <c r="D638" s="45"/>
      <c r="E638" s="45"/>
      <c r="F638" s="45"/>
      <c r="G638" s="45"/>
      <c r="H638" s="98"/>
      <c r="I638" s="98"/>
      <c r="J638" s="98"/>
      <c r="K638" s="18"/>
      <c r="L638" s="38"/>
      <c r="M638" s="22"/>
      <c r="N638" s="18"/>
      <c r="O638" s="18"/>
      <c r="P638" s="18"/>
      <c r="Q638" s="18"/>
      <c r="R638" s="18"/>
      <c r="S638" s="18"/>
      <c r="T638" s="18"/>
      <c r="U638" s="18"/>
      <c r="V638" s="18"/>
      <c r="W638" s="18"/>
    </row>
    <row r="639" spans="1:23">
      <c r="A639" s="11" t="s">
        <v>141</v>
      </c>
      <c r="L639" s="70"/>
    </row>
    <row r="640" spans="1:23" ht="21" customHeight="1">
      <c r="A640" s="10" t="s">
        <v>135</v>
      </c>
    </row>
    <row r="641" spans="1:23" ht="12.75" customHeight="1"/>
    <row r="642" spans="1:23">
      <c r="A642" s="17" t="s">
        <v>212</v>
      </c>
      <c r="B642" s="26"/>
      <c r="C642" s="26"/>
      <c r="D642" s="30"/>
      <c r="E642" s="30"/>
      <c r="F642" s="79"/>
      <c r="G642" s="79"/>
      <c r="I642" s="80"/>
      <c r="J642" s="65"/>
      <c r="K642" s="85"/>
    </row>
    <row r="643" spans="1:23">
      <c r="B643" s="26"/>
      <c r="C643" s="26"/>
      <c r="D643" s="30"/>
      <c r="E643" s="30"/>
      <c r="F643" s="79"/>
      <c r="G643" s="79"/>
      <c r="I643" s="80"/>
      <c r="J643" s="112">
        <v>0</v>
      </c>
      <c r="K643" s="85"/>
    </row>
    <row r="644" spans="1:23">
      <c r="A644" s="10" t="s">
        <v>179</v>
      </c>
      <c r="B644" s="26"/>
      <c r="C644" s="26"/>
      <c r="D644" s="30"/>
      <c r="E644" s="30"/>
      <c r="F644" s="79"/>
      <c r="G644" s="79"/>
      <c r="I644" s="80"/>
      <c r="J644" s="65">
        <v>1300</v>
      </c>
    </row>
    <row r="645" spans="1:23">
      <c r="A645" s="10" t="s">
        <v>180</v>
      </c>
      <c r="B645" s="26"/>
      <c r="C645" s="26"/>
      <c r="D645" s="30"/>
      <c r="E645" s="30"/>
      <c r="F645" s="79"/>
      <c r="G645" s="79"/>
      <c r="I645" s="80"/>
      <c r="J645" s="65">
        <v>2400</v>
      </c>
    </row>
    <row r="646" spans="1:23">
      <c r="A646" s="10" t="s">
        <v>181</v>
      </c>
      <c r="B646" s="26"/>
      <c r="C646" s="26"/>
      <c r="D646" s="30"/>
      <c r="E646" s="30"/>
      <c r="F646" s="79"/>
      <c r="G646" s="79"/>
      <c r="I646" s="80"/>
      <c r="J646" s="65">
        <v>1500</v>
      </c>
      <c r="K646" s="70"/>
    </row>
    <row r="647" spans="1:23">
      <c r="A647" s="10" t="s">
        <v>134</v>
      </c>
      <c r="B647" s="26"/>
      <c r="C647" s="26"/>
      <c r="D647" s="30"/>
      <c r="E647" s="30"/>
      <c r="F647" s="79"/>
      <c r="G647" s="79"/>
      <c r="I647" s="80"/>
      <c r="J647" s="65">
        <v>2700</v>
      </c>
    </row>
    <row r="648" spans="1:23">
      <c r="A648" s="10" t="s">
        <v>182</v>
      </c>
      <c r="B648" s="26"/>
      <c r="C648" s="26"/>
      <c r="D648" s="30"/>
      <c r="E648" s="30"/>
      <c r="F648" s="79"/>
      <c r="G648" s="79"/>
      <c r="I648" s="80"/>
      <c r="J648" s="65">
        <v>2400</v>
      </c>
    </row>
    <row r="649" spans="1:23" s="102" customFormat="1" ht="19.5" thickBot="1">
      <c r="A649" s="17"/>
      <c r="B649" s="23" t="s">
        <v>123</v>
      </c>
      <c r="C649" s="23"/>
      <c r="D649" s="99"/>
      <c r="E649" s="99"/>
      <c r="F649" s="79"/>
      <c r="G649" s="79"/>
      <c r="H649" s="17"/>
      <c r="I649" s="80"/>
      <c r="J649" s="103">
        <f>SUM(J643:J648)</f>
        <v>10300</v>
      </c>
      <c r="K649" s="100"/>
      <c r="L649" s="100"/>
      <c r="M649" s="101"/>
      <c r="N649" s="100"/>
      <c r="O649" s="100"/>
      <c r="P649" s="100"/>
      <c r="Q649" s="100"/>
      <c r="R649" s="100"/>
      <c r="S649" s="100"/>
      <c r="T649" s="100"/>
      <c r="U649" s="100"/>
      <c r="V649" s="100"/>
      <c r="W649" s="100"/>
    </row>
    <row r="650" spans="1:23" ht="19.5" thickTop="1">
      <c r="B650" s="26"/>
      <c r="C650" s="26"/>
      <c r="D650" s="30"/>
      <c r="E650" s="30"/>
      <c r="F650" s="79"/>
      <c r="G650" s="79"/>
      <c r="I650" s="80"/>
      <c r="J650" s="112"/>
      <c r="K650" s="85"/>
    </row>
    <row r="651" spans="1:23">
      <c r="B651" s="26"/>
      <c r="C651" s="26"/>
      <c r="D651" s="30"/>
      <c r="E651" s="30"/>
      <c r="F651" s="79"/>
      <c r="G651" s="79"/>
      <c r="I651" s="80"/>
      <c r="J651" s="112"/>
      <c r="K651" s="85"/>
    </row>
    <row r="652" spans="1:23">
      <c r="B652" s="26"/>
      <c r="C652" s="26"/>
      <c r="D652" s="30"/>
      <c r="E652" s="30"/>
      <c r="F652" s="79"/>
      <c r="G652" s="79"/>
      <c r="I652" s="80"/>
      <c r="J652" s="112"/>
      <c r="K652" s="85"/>
    </row>
    <row r="653" spans="1:23">
      <c r="B653" s="26"/>
      <c r="C653" s="26"/>
      <c r="D653" s="30"/>
      <c r="E653" s="30"/>
      <c r="F653" s="79"/>
      <c r="G653" s="79"/>
      <c r="I653" s="80"/>
      <c r="J653" s="129"/>
      <c r="K653" s="85"/>
    </row>
    <row r="654" spans="1:23" ht="11.25" customHeight="1">
      <c r="B654" s="26"/>
      <c r="C654" s="26"/>
      <c r="D654" s="30"/>
      <c r="E654" s="30"/>
      <c r="F654" s="79"/>
      <c r="G654" s="79"/>
      <c r="I654" s="80"/>
      <c r="J654" s="106"/>
      <c r="K654" s="85"/>
    </row>
    <row r="655" spans="1:23">
      <c r="A655" s="17"/>
      <c r="B655" s="26"/>
      <c r="C655" s="26"/>
      <c r="D655" s="30"/>
      <c r="E655" s="30"/>
      <c r="F655" s="79"/>
      <c r="G655" s="79"/>
      <c r="I655" s="80"/>
      <c r="J655" s="65"/>
    </row>
    <row r="656" spans="1:23">
      <c r="B656" s="26"/>
      <c r="C656" s="26"/>
      <c r="D656" s="30"/>
      <c r="E656" s="30"/>
      <c r="F656" s="79"/>
      <c r="G656" s="79"/>
      <c r="I656" s="80"/>
      <c r="J656" s="65"/>
    </row>
    <row r="657" spans="1:24">
      <c r="B657" s="26"/>
      <c r="C657" s="26"/>
      <c r="D657" s="30"/>
      <c r="E657" s="30"/>
      <c r="F657" s="79"/>
      <c r="G657" s="79"/>
      <c r="I657" s="80"/>
      <c r="J657" s="65"/>
    </row>
    <row r="658" spans="1:24">
      <c r="A658" s="17"/>
      <c r="B658" s="23"/>
      <c r="C658" s="26"/>
      <c r="D658" s="30"/>
      <c r="E658" s="30"/>
      <c r="F658" s="79"/>
      <c r="G658" s="79"/>
      <c r="I658" s="80"/>
      <c r="J658" s="65"/>
    </row>
    <row r="659" spans="1:24">
      <c r="B659" s="26"/>
      <c r="C659" s="26"/>
      <c r="D659" s="30"/>
      <c r="E659" s="30"/>
      <c r="F659" s="79"/>
      <c r="G659" s="79"/>
      <c r="I659" s="80"/>
      <c r="J659" s="65"/>
    </row>
    <row r="660" spans="1:24">
      <c r="B660" s="26"/>
      <c r="C660" s="26"/>
      <c r="D660" s="30"/>
      <c r="E660" s="30"/>
      <c r="F660" s="79"/>
      <c r="G660" s="79"/>
      <c r="I660" s="80"/>
      <c r="J660" s="65"/>
    </row>
    <row r="661" spans="1:24">
      <c r="B661" s="26"/>
      <c r="C661" s="26"/>
      <c r="D661" s="30"/>
      <c r="E661" s="30"/>
      <c r="F661" s="79"/>
      <c r="G661" s="79"/>
      <c r="I661" s="80"/>
      <c r="J661" s="65"/>
    </row>
    <row r="662" spans="1:24">
      <c r="A662" s="11" t="s">
        <v>215</v>
      </c>
      <c r="F662" s="79"/>
      <c r="G662" s="79"/>
      <c r="H662" s="80"/>
      <c r="I662" s="80"/>
      <c r="J662" s="26"/>
    </row>
    <row r="663" spans="1:24" ht="21.75" customHeight="1">
      <c r="A663" s="10" t="s">
        <v>216</v>
      </c>
      <c r="F663" s="79"/>
      <c r="G663" s="79"/>
      <c r="H663" s="80"/>
      <c r="I663" s="80"/>
      <c r="J663" s="26"/>
    </row>
    <row r="664" spans="1:24" s="5" customFormat="1">
      <c r="A664" s="52"/>
      <c r="B664" s="23"/>
      <c r="C664" s="60"/>
      <c r="D664" s="52"/>
      <c r="E664" s="52"/>
      <c r="F664" s="52"/>
      <c r="G664" s="52"/>
      <c r="H664" s="52"/>
      <c r="I664" s="52"/>
      <c r="J664" s="52"/>
      <c r="K664" s="52"/>
      <c r="L664" s="52"/>
      <c r="M664" s="53"/>
      <c r="N664" s="52"/>
      <c r="O664" s="52"/>
      <c r="P664" s="52"/>
      <c r="Q664" s="52"/>
      <c r="R664" s="52"/>
      <c r="S664" s="52"/>
      <c r="T664" s="52"/>
      <c r="U664" s="52"/>
      <c r="V664" s="52"/>
      <c r="W664" s="52"/>
    </row>
    <row r="665" spans="1:24" s="9" customFormat="1">
      <c r="A665" s="26"/>
      <c r="B665" s="26"/>
      <c r="C665" s="45"/>
      <c r="D665" s="45"/>
      <c r="E665" s="45"/>
      <c r="F665" s="45"/>
      <c r="G665" s="45"/>
      <c r="H665" s="98"/>
      <c r="I665" s="98"/>
      <c r="J665" s="98"/>
      <c r="K665" s="18"/>
      <c r="L665" s="18"/>
      <c r="M665" s="22"/>
      <c r="N665" s="18"/>
      <c r="O665" s="18"/>
      <c r="P665" s="18"/>
      <c r="Q665" s="18"/>
      <c r="R665" s="18"/>
      <c r="S665" s="18"/>
      <c r="T665" s="18"/>
      <c r="U665" s="18"/>
      <c r="V665" s="18"/>
      <c r="W665" s="18"/>
    </row>
    <row r="666" spans="1:24">
      <c r="A666" s="81"/>
      <c r="B666" s="81"/>
      <c r="C666" s="81"/>
      <c r="D666" s="30"/>
      <c r="E666" s="30"/>
      <c r="F666" s="79"/>
      <c r="G666" s="79"/>
      <c r="H666" s="80"/>
      <c r="I666" s="80"/>
      <c r="J666" s="26"/>
    </row>
    <row r="667" spans="1:24">
      <c r="A667" s="81"/>
      <c r="B667" s="81"/>
      <c r="C667" s="81"/>
      <c r="D667" s="30"/>
      <c r="E667" s="30"/>
      <c r="F667" s="79"/>
      <c r="G667" s="79"/>
      <c r="H667" s="80"/>
      <c r="I667" s="80"/>
      <c r="J667" s="26"/>
    </row>
    <row r="668" spans="1:24">
      <c r="A668" s="81"/>
      <c r="B668" s="81"/>
      <c r="C668" s="81"/>
      <c r="D668" s="30"/>
      <c r="E668" s="30"/>
      <c r="F668" s="79"/>
      <c r="G668" s="79"/>
      <c r="H668" s="80"/>
      <c r="I668" s="80"/>
      <c r="J668" s="26"/>
    </row>
    <row r="669" spans="1:24">
      <c r="A669" s="81"/>
      <c r="B669" s="81"/>
      <c r="C669" s="81"/>
      <c r="D669" s="30"/>
      <c r="E669" s="30"/>
      <c r="F669" s="79"/>
      <c r="G669" s="79"/>
      <c r="H669" s="80"/>
      <c r="I669" s="80"/>
      <c r="J669" s="26"/>
    </row>
    <row r="670" spans="1:24">
      <c r="A670" s="81"/>
      <c r="B670" s="81"/>
      <c r="C670" s="81"/>
      <c r="D670" s="30"/>
      <c r="E670" s="30"/>
      <c r="F670" s="79"/>
      <c r="G670" s="79"/>
      <c r="H670" s="80"/>
      <c r="I670" s="80"/>
      <c r="J670" s="26"/>
    </row>
    <row r="671" spans="1:24">
      <c r="A671" s="81"/>
      <c r="B671" s="81"/>
      <c r="C671" s="81"/>
      <c r="D671" s="30"/>
      <c r="E671" s="30"/>
      <c r="F671" s="79"/>
      <c r="G671" s="79"/>
      <c r="H671" s="80"/>
      <c r="I671" s="80"/>
      <c r="J671" s="26"/>
    </row>
    <row r="672" spans="1:24" s="18" customFormat="1">
      <c r="A672" s="81"/>
      <c r="B672" s="81"/>
      <c r="C672" s="81"/>
      <c r="D672" s="30"/>
      <c r="E672" s="30"/>
      <c r="F672" s="79"/>
      <c r="G672" s="79"/>
      <c r="H672" s="80"/>
      <c r="I672" s="80"/>
      <c r="J672" s="26"/>
      <c r="M672" s="22"/>
      <c r="X672" s="1"/>
    </row>
    <row r="673" spans="1:24" s="18" customFormat="1">
      <c r="A673" s="81"/>
      <c r="B673" s="81"/>
      <c r="C673" s="81"/>
      <c r="D673" s="30"/>
      <c r="E673" s="30"/>
      <c r="F673" s="79"/>
      <c r="G673" s="79"/>
      <c r="H673" s="80"/>
      <c r="I673" s="80"/>
      <c r="J673" s="26"/>
      <c r="M673" s="22"/>
      <c r="X673" s="1"/>
    </row>
    <row r="674" spans="1:24" s="18" customFormat="1">
      <c r="A674" s="81"/>
      <c r="B674" s="81"/>
      <c r="C674" s="81"/>
      <c r="D674" s="30"/>
      <c r="E674" s="30"/>
      <c r="F674" s="79"/>
      <c r="G674" s="79"/>
      <c r="H674" s="80"/>
      <c r="I674" s="80"/>
      <c r="J674" s="26"/>
      <c r="M674" s="22"/>
      <c r="X674" s="1"/>
    </row>
  </sheetData>
  <mergeCells count="40">
    <mergeCell ref="A133:J133"/>
    <mergeCell ref="B68:C68"/>
    <mergeCell ref="B69:C69"/>
    <mergeCell ref="B74:C74"/>
    <mergeCell ref="B76:C76"/>
    <mergeCell ref="A130:J130"/>
    <mergeCell ref="A206:J206"/>
    <mergeCell ref="A136:J136"/>
    <mergeCell ref="A140:J140"/>
    <mergeCell ref="A142:J142"/>
    <mergeCell ref="A145:J145"/>
    <mergeCell ref="A148:J148"/>
    <mergeCell ref="A151:J151"/>
    <mergeCell ref="A154:J154"/>
    <mergeCell ref="A179:J179"/>
    <mergeCell ref="A182:J182"/>
    <mergeCell ref="A184:J184"/>
    <mergeCell ref="A204:J204"/>
    <mergeCell ref="A413:J413"/>
    <mergeCell ref="A208:J208"/>
    <mergeCell ref="A365:J365"/>
    <mergeCell ref="A371:J371"/>
    <mergeCell ref="A373:J373"/>
    <mergeCell ref="A376:J376"/>
    <mergeCell ref="A379:J379"/>
    <mergeCell ref="A381:J381"/>
    <mergeCell ref="A383:J383"/>
    <mergeCell ref="A408:J408"/>
    <mergeCell ref="A410:J410"/>
    <mergeCell ref="A411:J411"/>
    <mergeCell ref="A459:J459"/>
    <mergeCell ref="A462:J462"/>
    <mergeCell ref="A464:J464"/>
    <mergeCell ref="A466:J466"/>
    <mergeCell ref="A416:J416"/>
    <mergeCell ref="A419:J419"/>
    <mergeCell ref="A422:J422"/>
    <mergeCell ref="A424:J424"/>
    <mergeCell ref="A446:J446"/>
    <mergeCell ref="A448:J448"/>
  </mergeCells>
  <pageMargins left="0.7" right="0.7" top="0.75" bottom="0.75" header="0.3" footer="0.3"/>
  <pageSetup paperSize="9" scale="60" orientation="portrait" r:id="rId1"/>
  <headerFooter differentFirst="1">
    <oddHeader>&amp;RPage &amp;P of 13</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AT674"/>
  <sheetViews>
    <sheetView showGridLines="0" zoomScaleNormal="100" workbookViewId="0">
      <selection activeCell="AN528" sqref="A528:XFD535"/>
    </sheetView>
  </sheetViews>
  <sheetFormatPr defaultColWidth="9.125" defaultRowHeight="18.75"/>
  <cols>
    <col min="1" max="1" width="23.125" style="10" customWidth="1"/>
    <col min="2" max="2" width="13.5" style="10" customWidth="1"/>
    <col min="3" max="3" width="8.625" style="10" customWidth="1"/>
    <col min="4" max="4" width="16.375" style="10" customWidth="1"/>
    <col min="5" max="5" width="1" style="10" customWidth="1"/>
    <col min="6" max="6" width="14.375" style="10" customWidth="1"/>
    <col min="7" max="7" width="1.125" style="10" customWidth="1"/>
    <col min="8" max="8" width="16" style="10" customWidth="1"/>
    <col min="9" max="9" width="0.875" style="10" customWidth="1"/>
    <col min="10" max="10" width="19" style="10" bestFit="1" customWidth="1"/>
    <col min="11" max="11" width="22.625" style="130" customWidth="1"/>
    <col min="12" max="12" width="17.5" style="130" customWidth="1"/>
    <col min="13" max="13" width="12.5" style="148" customWidth="1"/>
    <col min="14" max="20" width="9.125" style="130"/>
    <col min="21" max="21" width="20.5" style="130" customWidth="1"/>
    <col min="22" max="22" width="17.375" style="130" customWidth="1"/>
    <col min="23" max="23" width="14.625" style="130" customWidth="1"/>
    <col min="24" max="46" width="9.125" style="130"/>
    <col min="47" max="16384" width="9.125" style="1"/>
  </cols>
  <sheetData>
    <row r="2" spans="1:9" ht="20.25">
      <c r="A2" s="113" t="s">
        <v>142</v>
      </c>
    </row>
    <row r="3" spans="1:9">
      <c r="A3" s="11" t="s">
        <v>231</v>
      </c>
    </row>
    <row r="4" spans="1:9">
      <c r="A4" s="12"/>
    </row>
    <row r="8" spans="1:9">
      <c r="A8" s="11" t="s">
        <v>19</v>
      </c>
      <c r="H8" s="13" t="s">
        <v>20</v>
      </c>
      <c r="I8" s="13"/>
    </row>
    <row r="9" spans="1:9">
      <c r="H9" s="14"/>
      <c r="I9" s="14"/>
    </row>
    <row r="10" spans="1:9">
      <c r="A10" s="10" t="s">
        <v>21</v>
      </c>
      <c r="H10" s="14">
        <v>2</v>
      </c>
      <c r="I10" s="14"/>
    </row>
    <row r="11" spans="1:9">
      <c r="H11" s="14"/>
      <c r="I11" s="14"/>
    </row>
    <row r="12" spans="1:9">
      <c r="H12" s="14"/>
      <c r="I12" s="14"/>
    </row>
    <row r="13" spans="1:9">
      <c r="H13" s="14"/>
      <c r="I13" s="14"/>
    </row>
    <row r="14" spans="1:9">
      <c r="A14" s="10" t="s">
        <v>22</v>
      </c>
      <c r="H14" s="15" t="s">
        <v>23</v>
      </c>
      <c r="I14" s="15"/>
    </row>
    <row r="15" spans="1:9">
      <c r="H15" s="14"/>
      <c r="I15" s="14"/>
    </row>
    <row r="16" spans="1:9">
      <c r="H16" s="14"/>
      <c r="I16" s="14"/>
    </row>
    <row r="17" spans="1:9">
      <c r="H17" s="14"/>
      <c r="I17" s="14"/>
    </row>
    <row r="18" spans="1:9">
      <c r="H18" s="15"/>
      <c r="I18" s="15"/>
    </row>
    <row r="19" spans="1:9">
      <c r="H19" s="14"/>
      <c r="I19" s="14"/>
    </row>
    <row r="20" spans="1:9">
      <c r="H20" s="14"/>
      <c r="I20" s="14"/>
    </row>
    <row r="21" spans="1:9">
      <c r="H21" s="14"/>
      <c r="I21" s="14"/>
    </row>
    <row r="22" spans="1:9">
      <c r="A22" s="10" t="s">
        <v>24</v>
      </c>
      <c r="H22" s="15">
        <v>5</v>
      </c>
      <c r="I22" s="15"/>
    </row>
    <row r="23" spans="1:9">
      <c r="H23" s="14"/>
      <c r="I23" s="14"/>
    </row>
    <row r="24" spans="1:9">
      <c r="H24" s="14"/>
      <c r="I24" s="14"/>
    </row>
    <row r="25" spans="1:9">
      <c r="H25" s="14"/>
      <c r="I25" s="14"/>
    </row>
    <row r="26" spans="1:9">
      <c r="H26" s="14"/>
      <c r="I26" s="14"/>
    </row>
    <row r="27" spans="1:9">
      <c r="A27" s="10" t="s">
        <v>25</v>
      </c>
      <c r="H27" s="15">
        <v>6</v>
      </c>
      <c r="I27" s="15"/>
    </row>
    <row r="28" spans="1:9">
      <c r="H28" s="14"/>
      <c r="I28" s="14"/>
    </row>
    <row r="29" spans="1:9">
      <c r="H29" s="14"/>
      <c r="I29" s="14"/>
    </row>
    <row r="30" spans="1:9">
      <c r="H30" s="14"/>
      <c r="I30" s="14"/>
    </row>
    <row r="33" spans="1:9">
      <c r="A33" s="10" t="s">
        <v>26</v>
      </c>
      <c r="H33" s="16" t="s">
        <v>124</v>
      </c>
      <c r="I33" s="16"/>
    </row>
    <row r="58" spans="1:1" ht="157.5" customHeight="1"/>
    <row r="59" spans="1:1">
      <c r="A59" s="11" t="str">
        <f>A2</f>
        <v>LITERACY 4 LIFE</v>
      </c>
    </row>
    <row r="60" spans="1:1">
      <c r="A60" s="11" t="str">
        <f>A3</f>
        <v>STATEMENT OF AFFAIRS FOR THE PERIOD ENDED 31ST DECEMBER 2024</v>
      </c>
    </row>
    <row r="61" spans="1:1">
      <c r="A61" s="11"/>
    </row>
    <row r="64" spans="1:1">
      <c r="A64" s="17" t="s">
        <v>27</v>
      </c>
    </row>
    <row r="67" spans="1:10">
      <c r="J67" s="18"/>
    </row>
    <row r="68" spans="1:10">
      <c r="A68" s="17" t="s">
        <v>28</v>
      </c>
      <c r="B68" s="145" t="s">
        <v>125</v>
      </c>
      <c r="C68" s="145"/>
      <c r="D68" s="17" t="s">
        <v>202</v>
      </c>
      <c r="J68" s="18"/>
    </row>
    <row r="69" spans="1:10">
      <c r="A69" s="17"/>
      <c r="B69" s="145" t="s">
        <v>126</v>
      </c>
      <c r="C69" s="145"/>
      <c r="D69" s="17" t="s">
        <v>206</v>
      </c>
      <c r="J69" s="18"/>
    </row>
    <row r="70" spans="1:10">
      <c r="A70" s="17"/>
      <c r="B70" s="128"/>
      <c r="C70" s="128"/>
      <c r="J70" s="18"/>
    </row>
    <row r="71" spans="1:10">
      <c r="A71" s="17"/>
      <c r="B71" s="127"/>
      <c r="C71" s="127"/>
      <c r="D71" s="10" t="s">
        <v>205</v>
      </c>
      <c r="J71" s="18"/>
    </row>
    <row r="72" spans="1:10">
      <c r="A72" s="17"/>
      <c r="B72" s="127"/>
      <c r="C72" s="127"/>
      <c r="D72" s="19" t="s">
        <v>203</v>
      </c>
      <c r="J72" s="18"/>
    </row>
    <row r="73" spans="1:10">
      <c r="A73" s="17"/>
      <c r="B73" s="127"/>
      <c r="C73" s="127"/>
      <c r="D73" s="10" t="s">
        <v>208</v>
      </c>
      <c r="J73" s="18"/>
    </row>
    <row r="74" spans="1:10">
      <c r="A74" s="17"/>
      <c r="B74" s="141"/>
      <c r="C74" s="141"/>
      <c r="J74" s="18"/>
    </row>
    <row r="75" spans="1:10">
      <c r="A75" s="17"/>
      <c r="J75" s="18"/>
    </row>
    <row r="76" spans="1:10">
      <c r="A76" s="17"/>
      <c r="B76" s="145" t="s">
        <v>127</v>
      </c>
      <c r="C76" s="145"/>
      <c r="D76" s="17" t="s">
        <v>128</v>
      </c>
      <c r="J76" s="18"/>
    </row>
    <row r="77" spans="1:10">
      <c r="A77" s="17"/>
      <c r="B77" s="14"/>
      <c r="C77" s="14"/>
      <c r="D77" s="10" t="s">
        <v>129</v>
      </c>
      <c r="J77" s="18"/>
    </row>
    <row r="78" spans="1:10">
      <c r="A78" s="17"/>
      <c r="B78" s="14"/>
      <c r="C78" s="14"/>
      <c r="D78" s="10" t="s">
        <v>207</v>
      </c>
      <c r="J78" s="18"/>
    </row>
    <row r="79" spans="1:10">
      <c r="A79" s="17"/>
      <c r="J79" s="18"/>
    </row>
    <row r="80" spans="1:10">
      <c r="A80" s="17" t="s">
        <v>29</v>
      </c>
      <c r="D80" s="17" t="s">
        <v>202</v>
      </c>
      <c r="J80" s="18"/>
    </row>
    <row r="81" spans="1:10">
      <c r="A81" s="17"/>
      <c r="D81" s="10" t="s">
        <v>205</v>
      </c>
      <c r="J81" s="18"/>
    </row>
    <row r="82" spans="1:10">
      <c r="A82" s="17"/>
      <c r="D82" s="19" t="s">
        <v>203</v>
      </c>
      <c r="E82" s="20"/>
      <c r="J82" s="18"/>
    </row>
    <row r="83" spans="1:10">
      <c r="A83" s="17"/>
      <c r="D83" s="10" t="s">
        <v>208</v>
      </c>
      <c r="J83" s="18"/>
    </row>
    <row r="84" spans="1:10">
      <c r="A84" s="17"/>
      <c r="J84" s="18"/>
    </row>
    <row r="85" spans="1:10">
      <c r="A85" s="17"/>
      <c r="J85" s="18"/>
    </row>
    <row r="86" spans="1:10">
      <c r="A86" s="17"/>
      <c r="J86" s="18"/>
    </row>
    <row r="87" spans="1:10">
      <c r="A87" s="17"/>
      <c r="J87" s="18"/>
    </row>
    <row r="88" spans="1:10">
      <c r="A88" s="17" t="s">
        <v>30</v>
      </c>
      <c r="D88" s="19" t="s">
        <v>203</v>
      </c>
      <c r="E88" s="20"/>
      <c r="J88" s="18"/>
    </row>
    <row r="89" spans="1:10">
      <c r="A89" s="17"/>
      <c r="D89" s="10" t="s">
        <v>205</v>
      </c>
      <c r="J89" s="18"/>
    </row>
    <row r="90" spans="1:10">
      <c r="A90" s="17"/>
      <c r="D90" s="10" t="s">
        <v>208</v>
      </c>
      <c r="J90" s="18"/>
    </row>
    <row r="91" spans="1:10">
      <c r="A91" s="17"/>
      <c r="J91" s="18"/>
    </row>
    <row r="92" spans="1:10">
      <c r="A92" s="17"/>
      <c r="J92" s="18"/>
    </row>
    <row r="93" spans="1:10">
      <c r="A93" s="17"/>
      <c r="J93" s="18"/>
    </row>
    <row r="94" spans="1:10">
      <c r="A94" s="17"/>
      <c r="J94" s="18"/>
    </row>
    <row r="95" spans="1:10">
      <c r="A95" s="17"/>
      <c r="J95" s="18"/>
    </row>
    <row r="96" spans="1:10">
      <c r="A96" s="17" t="s">
        <v>130</v>
      </c>
      <c r="J96" s="18"/>
    </row>
    <row r="97" spans="1:10">
      <c r="A97" s="17"/>
      <c r="J97" s="18"/>
    </row>
    <row r="98" spans="1:10">
      <c r="A98" s="17"/>
      <c r="J98" s="18"/>
    </row>
    <row r="99" spans="1:10">
      <c r="A99" s="17"/>
      <c r="J99" s="18"/>
    </row>
    <row r="100" spans="1:10">
      <c r="A100" s="17"/>
      <c r="J100" s="18"/>
    </row>
    <row r="101" spans="1:10">
      <c r="A101" s="17"/>
      <c r="J101" s="18"/>
    </row>
    <row r="102" spans="1:10">
      <c r="A102" s="17"/>
      <c r="J102" s="18"/>
    </row>
    <row r="103" spans="1:10">
      <c r="A103" s="17"/>
      <c r="J103" s="18"/>
    </row>
    <row r="104" spans="1:10">
      <c r="A104" s="17"/>
      <c r="J104" s="18"/>
    </row>
    <row r="105" spans="1:10">
      <c r="A105" s="17" t="s">
        <v>31</v>
      </c>
      <c r="D105" s="10" t="s">
        <v>165</v>
      </c>
      <c r="J105" s="18"/>
    </row>
    <row r="106" spans="1:10">
      <c r="J106" s="18"/>
    </row>
    <row r="107" spans="1:10">
      <c r="J107" s="18"/>
    </row>
    <row r="120" spans="1:1" ht="29.1" customHeight="1"/>
    <row r="121" spans="1:1" ht="42.95" customHeight="1"/>
    <row r="122" spans="1:1" ht="19.5" customHeight="1"/>
    <row r="123" spans="1:1" ht="10.5" customHeight="1"/>
    <row r="124" spans="1:1">
      <c r="A124" s="11" t="str">
        <f>A2</f>
        <v>LITERACY 4 LIFE</v>
      </c>
    </row>
    <row r="125" spans="1:1">
      <c r="A125" s="11" t="str">
        <f>A3</f>
        <v>STATEMENT OF AFFAIRS FOR THE PERIOD ENDED 31ST DECEMBER 2024</v>
      </c>
    </row>
    <row r="126" spans="1:1">
      <c r="A126" s="11"/>
    </row>
    <row r="128" spans="1:1">
      <c r="A128" s="23" t="s">
        <v>32</v>
      </c>
    </row>
    <row r="129" spans="1:13">
      <c r="A129" s="23"/>
    </row>
    <row r="130" spans="1:13" ht="38.25" customHeight="1">
      <c r="A130" s="142" t="s">
        <v>33</v>
      </c>
      <c r="B130" s="142"/>
      <c r="C130" s="142"/>
      <c r="D130" s="142"/>
      <c r="E130" s="142"/>
      <c r="F130" s="142"/>
      <c r="G130" s="142"/>
      <c r="H130" s="142"/>
      <c r="I130" s="142"/>
      <c r="J130" s="142"/>
      <c r="K130" s="149"/>
      <c r="L130" s="149"/>
      <c r="M130" s="150"/>
    </row>
    <row r="131" spans="1:13">
      <c r="A131" s="25"/>
    </row>
    <row r="132" spans="1:13">
      <c r="A132" s="23" t="s">
        <v>34</v>
      </c>
    </row>
    <row r="133" spans="1:13">
      <c r="A133" s="142" t="s">
        <v>35</v>
      </c>
      <c r="B133" s="142"/>
      <c r="C133" s="142"/>
      <c r="D133" s="142"/>
      <c r="E133" s="142"/>
      <c r="F133" s="142"/>
      <c r="G133" s="142"/>
      <c r="H133" s="142"/>
      <c r="I133" s="142"/>
      <c r="J133" s="142"/>
    </row>
    <row r="134" spans="1:13">
      <c r="A134" s="26"/>
    </row>
    <row r="135" spans="1:13">
      <c r="A135" s="23" t="s">
        <v>36</v>
      </c>
    </row>
    <row r="136" spans="1:13">
      <c r="A136" s="142" t="s">
        <v>37</v>
      </c>
      <c r="B136" s="142"/>
      <c r="C136" s="142"/>
      <c r="D136" s="142"/>
      <c r="E136" s="142"/>
      <c r="F136" s="142"/>
      <c r="G136" s="142"/>
      <c r="H136" s="142"/>
      <c r="I136" s="142"/>
      <c r="J136" s="142"/>
    </row>
    <row r="137" spans="1:13">
      <c r="A137" s="10" t="s">
        <v>145</v>
      </c>
    </row>
    <row r="138" spans="1:13">
      <c r="A138" s="26"/>
    </row>
    <row r="139" spans="1:13">
      <c r="A139" s="23" t="s">
        <v>38</v>
      </c>
    </row>
    <row r="140" spans="1:13" ht="38.25" customHeight="1">
      <c r="A140" s="142" t="s">
        <v>39</v>
      </c>
      <c r="B140" s="142"/>
      <c r="C140" s="142"/>
      <c r="D140" s="142"/>
      <c r="E140" s="142"/>
      <c r="F140" s="142"/>
      <c r="G140" s="142"/>
      <c r="H140" s="142"/>
      <c r="I140" s="142"/>
      <c r="J140" s="142"/>
    </row>
    <row r="141" spans="1:13">
      <c r="A141" s="26"/>
    </row>
    <row r="142" spans="1:13" ht="76.5" customHeight="1">
      <c r="A142" s="142" t="s">
        <v>40</v>
      </c>
      <c r="B142" s="142"/>
      <c r="C142" s="142"/>
      <c r="D142" s="142"/>
      <c r="E142" s="142"/>
      <c r="F142" s="142"/>
      <c r="G142" s="142"/>
      <c r="H142" s="142"/>
      <c r="I142" s="142"/>
      <c r="J142" s="142"/>
    </row>
    <row r="143" spans="1:13">
      <c r="A143" s="26"/>
    </row>
    <row r="144" spans="1:13">
      <c r="A144" s="23" t="s">
        <v>41</v>
      </c>
    </row>
    <row r="145" spans="1:10" ht="39.75" customHeight="1">
      <c r="A145" s="144" t="s">
        <v>204</v>
      </c>
      <c r="B145" s="144"/>
      <c r="C145" s="144"/>
      <c r="D145" s="144"/>
      <c r="E145" s="144"/>
      <c r="F145" s="144"/>
      <c r="G145" s="144"/>
      <c r="H145" s="144"/>
      <c r="I145" s="144"/>
      <c r="J145" s="144"/>
    </row>
    <row r="146" spans="1:10">
      <c r="A146" s="27"/>
    </row>
    <row r="147" spans="1:10">
      <c r="A147" s="23" t="s">
        <v>42</v>
      </c>
    </row>
    <row r="148" spans="1:10" ht="57" customHeight="1">
      <c r="A148" s="142" t="s">
        <v>43</v>
      </c>
      <c r="B148" s="142"/>
      <c r="C148" s="142"/>
      <c r="D148" s="142"/>
      <c r="E148" s="142"/>
      <c r="F148" s="142"/>
      <c r="G148" s="142"/>
      <c r="H148" s="142"/>
      <c r="I148" s="142"/>
      <c r="J148" s="142"/>
    </row>
    <row r="149" spans="1:10">
      <c r="A149" s="26"/>
    </row>
    <row r="150" spans="1:10">
      <c r="A150" s="23" t="s">
        <v>44</v>
      </c>
    </row>
    <row r="151" spans="1:10" ht="39.75" customHeight="1">
      <c r="A151" s="142" t="s">
        <v>45</v>
      </c>
      <c r="B151" s="142"/>
      <c r="C151" s="142"/>
      <c r="D151" s="142"/>
      <c r="E151" s="142"/>
      <c r="F151" s="142"/>
      <c r="G151" s="142"/>
      <c r="H151" s="142"/>
      <c r="I151" s="142"/>
      <c r="J151" s="142"/>
    </row>
    <row r="152" spans="1:10">
      <c r="A152" s="26"/>
    </row>
    <row r="153" spans="1:10">
      <c r="A153" s="23" t="s">
        <v>46</v>
      </c>
    </row>
    <row r="154" spans="1:10" ht="35.25" customHeight="1">
      <c r="A154" s="143" t="s">
        <v>242</v>
      </c>
      <c r="B154" s="143"/>
      <c r="C154" s="143"/>
      <c r="D154" s="143"/>
      <c r="E154" s="143"/>
      <c r="F154" s="143"/>
      <c r="G154" s="143"/>
      <c r="H154" s="143"/>
      <c r="I154" s="143"/>
      <c r="J154" s="143"/>
    </row>
    <row r="155" spans="1:10">
      <c r="A155" s="26"/>
    </row>
    <row r="156" spans="1:10">
      <c r="A156" s="26"/>
    </row>
    <row r="157" spans="1:10">
      <c r="A157" s="26"/>
    </row>
    <row r="158" spans="1:10">
      <c r="A158" s="26"/>
    </row>
    <row r="159" spans="1:10">
      <c r="A159" s="26"/>
    </row>
    <row r="160" spans="1:10">
      <c r="A160" s="26"/>
    </row>
    <row r="166" spans="1:7" ht="42.95" customHeight="1"/>
    <row r="167" spans="1:7" ht="27.95" customHeight="1"/>
    <row r="168" spans="1:7" ht="132" customHeight="1"/>
    <row r="170" spans="1:7" ht="13.5" customHeight="1"/>
    <row r="171" spans="1:7">
      <c r="A171" s="11" t="str">
        <f>A2</f>
        <v>LITERACY 4 LIFE</v>
      </c>
    </row>
    <row r="172" spans="1:7">
      <c r="A172" s="11" t="str">
        <f>A3</f>
        <v>STATEMENT OF AFFAIRS FOR THE PERIOD ENDED 31ST DECEMBER 2024</v>
      </c>
    </row>
    <row r="173" spans="1:7">
      <c r="A173" s="11"/>
    </row>
    <row r="175" spans="1:7">
      <c r="A175" s="23" t="s">
        <v>47</v>
      </c>
      <c r="B175" s="26"/>
      <c r="C175" s="26"/>
      <c r="D175" s="26"/>
      <c r="E175" s="26"/>
      <c r="F175" s="28"/>
      <c r="G175" s="28"/>
    </row>
    <row r="176" spans="1:7">
      <c r="A176" s="26"/>
      <c r="B176" s="26"/>
      <c r="C176" s="26"/>
      <c r="D176" s="26"/>
      <c r="E176" s="26"/>
      <c r="F176" s="28"/>
      <c r="G176" s="28"/>
    </row>
    <row r="177" spans="1:10">
      <c r="A177" s="23" t="s">
        <v>48</v>
      </c>
    </row>
    <row r="178" spans="1:10">
      <c r="A178" s="23"/>
    </row>
    <row r="179" spans="1:10" ht="36" customHeight="1">
      <c r="A179" s="142" t="s">
        <v>49</v>
      </c>
      <c r="B179" s="142"/>
      <c r="C179" s="142"/>
      <c r="D179" s="142"/>
      <c r="E179" s="142"/>
      <c r="F179" s="142"/>
      <c r="G179" s="142"/>
      <c r="H179" s="142"/>
      <c r="I179" s="142"/>
      <c r="J179" s="142"/>
    </row>
    <row r="180" spans="1:10">
      <c r="A180" s="26"/>
    </row>
    <row r="181" spans="1:10">
      <c r="A181" s="23" t="s">
        <v>131</v>
      </c>
      <c r="B181" s="23"/>
      <c r="C181" s="23"/>
      <c r="D181" s="26"/>
      <c r="E181" s="26"/>
      <c r="F181" s="28"/>
      <c r="G181" s="28"/>
    </row>
    <row r="182" spans="1:10">
      <c r="A182" s="142" t="s">
        <v>132</v>
      </c>
      <c r="B182" s="142"/>
      <c r="C182" s="142"/>
      <c r="D182" s="142"/>
      <c r="E182" s="142"/>
      <c r="F182" s="142"/>
      <c r="G182" s="142"/>
      <c r="H182" s="142"/>
      <c r="I182" s="142"/>
      <c r="J182" s="142"/>
    </row>
    <row r="183" spans="1:10">
      <c r="A183" s="26"/>
      <c r="B183" s="26"/>
      <c r="C183" s="26"/>
      <c r="D183" s="26"/>
      <c r="E183" s="26"/>
      <c r="F183" s="28"/>
      <c r="G183" s="28"/>
    </row>
    <row r="184" spans="1:10" ht="39" customHeight="1">
      <c r="A184" s="143" t="s">
        <v>146</v>
      </c>
      <c r="B184" s="143"/>
      <c r="C184" s="143"/>
      <c r="D184" s="143"/>
      <c r="E184" s="143"/>
      <c r="F184" s="143"/>
      <c r="G184" s="143"/>
      <c r="H184" s="143"/>
      <c r="I184" s="143"/>
      <c r="J184" s="143"/>
    </row>
    <row r="185" spans="1:10">
      <c r="A185" s="26"/>
      <c r="B185" s="29"/>
      <c r="C185" s="29"/>
      <c r="D185" s="29"/>
      <c r="E185" s="29"/>
      <c r="F185" s="29"/>
      <c r="G185" s="29"/>
    </row>
    <row r="186" spans="1:10">
      <c r="A186" s="26"/>
      <c r="B186" s="26"/>
      <c r="C186" s="26"/>
      <c r="D186" s="26"/>
      <c r="E186" s="26"/>
      <c r="F186" s="26"/>
      <c r="G186" s="26"/>
    </row>
    <row r="187" spans="1:10">
      <c r="A187" s="26"/>
      <c r="B187" s="26"/>
      <c r="C187" s="26"/>
      <c r="D187" s="26"/>
      <c r="E187" s="26"/>
      <c r="F187" s="28"/>
      <c r="G187" s="28"/>
    </row>
    <row r="188" spans="1:10">
      <c r="A188" s="26"/>
      <c r="B188" s="26"/>
      <c r="C188" s="26"/>
      <c r="D188" s="26"/>
      <c r="E188" s="26"/>
      <c r="F188" s="28"/>
      <c r="G188" s="28"/>
    </row>
    <row r="189" spans="1:10">
      <c r="A189" s="26"/>
      <c r="B189" s="26"/>
      <c r="C189" s="26"/>
      <c r="D189" s="26"/>
      <c r="E189" s="26"/>
      <c r="F189" s="28"/>
      <c r="G189" s="28"/>
    </row>
    <row r="190" spans="1:10">
      <c r="A190" s="26" t="s">
        <v>202</v>
      </c>
      <c r="B190" s="26"/>
      <c r="C190" s="26"/>
      <c r="D190" s="30"/>
      <c r="E190" s="30"/>
      <c r="F190" s="26" t="s">
        <v>128</v>
      </c>
      <c r="G190" s="26"/>
    </row>
    <row r="191" spans="1:10">
      <c r="A191" s="23" t="s">
        <v>50</v>
      </c>
      <c r="B191" s="26"/>
      <c r="C191" s="26"/>
      <c r="D191" s="30"/>
      <c r="E191" s="30"/>
      <c r="F191" s="23" t="s">
        <v>50</v>
      </c>
      <c r="G191" s="23"/>
    </row>
    <row r="192" spans="1:10">
      <c r="A192" s="26"/>
      <c r="B192" s="26"/>
      <c r="C192" s="26"/>
      <c r="D192" s="26"/>
      <c r="E192" s="26"/>
      <c r="F192" s="26"/>
      <c r="G192" s="26"/>
    </row>
    <row r="193" spans="1:24">
      <c r="A193" s="26"/>
      <c r="B193" s="26"/>
      <c r="C193" s="26"/>
      <c r="D193" s="26"/>
      <c r="E193" s="26"/>
      <c r="F193" s="26"/>
      <c r="G193" s="26"/>
    </row>
    <row r="194" spans="1:24">
      <c r="A194" s="23" t="s">
        <v>238</v>
      </c>
      <c r="B194" s="31"/>
      <c r="C194" s="26"/>
      <c r="D194" s="26"/>
      <c r="E194" s="26"/>
      <c r="F194" s="23" t="s">
        <v>238</v>
      </c>
      <c r="G194" s="26"/>
    </row>
    <row r="195" spans="1:24">
      <c r="A195" s="26"/>
      <c r="B195" s="23"/>
      <c r="C195" s="26"/>
      <c r="D195" s="26"/>
      <c r="E195" s="26"/>
      <c r="F195" s="26"/>
      <c r="G195" s="26"/>
    </row>
    <row r="196" spans="1:24" ht="81" customHeight="1">
      <c r="A196" s="26"/>
      <c r="B196" s="23"/>
      <c r="C196" s="26"/>
      <c r="D196" s="26"/>
      <c r="E196" s="26"/>
      <c r="F196" s="26"/>
      <c r="G196" s="26"/>
    </row>
    <row r="197" spans="1:24" ht="89.25" customHeight="1">
      <c r="A197" s="26"/>
      <c r="B197" s="23"/>
      <c r="C197" s="26"/>
      <c r="D197" s="26"/>
      <c r="E197" s="26"/>
      <c r="F197" s="26"/>
      <c r="G197" s="26"/>
    </row>
    <row r="198" spans="1:24" ht="117" customHeight="1">
      <c r="A198" s="26"/>
      <c r="B198" s="23"/>
      <c r="C198" s="26"/>
      <c r="D198" s="26"/>
      <c r="E198" s="26"/>
      <c r="F198" s="26"/>
      <c r="G198" s="26"/>
    </row>
    <row r="199" spans="1:24" ht="93" customHeight="1">
      <c r="A199" s="26"/>
      <c r="B199" s="23"/>
      <c r="C199" s="26"/>
      <c r="D199" s="26"/>
      <c r="E199" s="26"/>
      <c r="F199" s="26"/>
      <c r="G199" s="26"/>
    </row>
    <row r="200" spans="1:24" ht="170.25" customHeight="1">
      <c r="A200" s="26"/>
      <c r="B200" s="23"/>
      <c r="C200" s="26"/>
      <c r="D200" s="26"/>
      <c r="E200" s="26"/>
      <c r="F200" s="26"/>
      <c r="G200" s="26"/>
    </row>
    <row r="201" spans="1:24" ht="174.75" customHeight="1">
      <c r="A201" s="26"/>
      <c r="B201" s="23"/>
      <c r="C201" s="26"/>
      <c r="D201" s="26"/>
      <c r="E201" s="26"/>
      <c r="F201" s="26"/>
      <c r="G201" s="26"/>
    </row>
    <row r="202" spans="1:24" s="131" customFormat="1">
      <c r="A202" s="132" t="str">
        <f>A124</f>
        <v>LITERACY 4 LIFE</v>
      </c>
      <c r="B202" s="133"/>
      <c r="C202" s="133"/>
      <c r="D202" s="133"/>
      <c r="E202" s="133"/>
      <c r="F202" s="133"/>
      <c r="G202" s="133"/>
      <c r="H202" s="133"/>
      <c r="I202" s="133"/>
      <c r="J202" s="133"/>
      <c r="K202" s="151"/>
      <c r="L202" s="130"/>
      <c r="M202" s="130"/>
      <c r="N202" s="130"/>
      <c r="O202" s="130"/>
      <c r="P202" s="130"/>
      <c r="Q202" s="130"/>
      <c r="R202" s="130"/>
      <c r="S202" s="130"/>
      <c r="T202" s="130"/>
      <c r="U202" s="130"/>
      <c r="V202" s="130"/>
      <c r="W202" s="130"/>
      <c r="X202" s="130"/>
    </row>
    <row r="203" spans="1:24" s="131" customFormat="1">
      <c r="A203" s="135" t="str">
        <f>A172</f>
        <v>STATEMENT OF AFFAIRS FOR THE PERIOD ENDED 31ST DECEMBER 2024</v>
      </c>
      <c r="B203" s="133"/>
      <c r="C203" s="133"/>
      <c r="D203" s="133"/>
      <c r="E203" s="133"/>
      <c r="F203" s="133"/>
      <c r="G203" s="133"/>
      <c r="H203" s="133"/>
      <c r="I203" s="133"/>
      <c r="J203" s="133"/>
      <c r="K203" s="151"/>
      <c r="L203" s="130"/>
      <c r="M203" s="130"/>
      <c r="N203" s="130"/>
      <c r="O203" s="130"/>
      <c r="P203" s="130"/>
      <c r="Q203" s="130"/>
      <c r="R203" s="130"/>
      <c r="S203" s="130"/>
      <c r="T203" s="130"/>
      <c r="U203" s="130"/>
      <c r="V203" s="130"/>
      <c r="W203" s="130"/>
      <c r="X203" s="130"/>
    </row>
    <row r="204" spans="1:24" s="131" customFormat="1" ht="75" customHeight="1">
      <c r="A204" s="146" t="s">
        <v>237</v>
      </c>
      <c r="B204" s="146"/>
      <c r="C204" s="146"/>
      <c r="D204" s="146"/>
      <c r="E204" s="146"/>
      <c r="F204" s="146"/>
      <c r="G204" s="146"/>
      <c r="H204" s="146"/>
      <c r="I204" s="146"/>
      <c r="J204" s="146"/>
      <c r="K204" s="152"/>
      <c r="L204" s="130"/>
      <c r="M204" s="130"/>
      <c r="N204" s="130"/>
      <c r="O204" s="130"/>
      <c r="P204" s="130"/>
      <c r="Q204" s="130"/>
      <c r="R204" s="130"/>
      <c r="S204" s="130"/>
      <c r="T204" s="130"/>
      <c r="U204" s="130"/>
      <c r="V204" s="130"/>
      <c r="W204" s="130"/>
      <c r="X204" s="130"/>
    </row>
    <row r="205" spans="1:24" s="131" customFormat="1">
      <c r="A205" s="133"/>
      <c r="B205" s="133"/>
      <c r="C205" s="133"/>
      <c r="D205" s="133"/>
      <c r="E205" s="133"/>
      <c r="F205" s="133"/>
      <c r="G205" s="133"/>
      <c r="H205" s="133"/>
      <c r="I205" s="133"/>
      <c r="J205" s="133"/>
      <c r="K205" s="151"/>
      <c r="L205" s="130"/>
      <c r="M205" s="130"/>
      <c r="N205" s="130"/>
      <c r="O205" s="130"/>
      <c r="P205" s="130"/>
      <c r="Q205" s="130"/>
      <c r="R205" s="130"/>
      <c r="S205" s="130"/>
      <c r="T205" s="130"/>
      <c r="U205" s="130"/>
      <c r="V205" s="130"/>
      <c r="W205" s="130"/>
      <c r="X205" s="130"/>
    </row>
    <row r="206" spans="1:24" s="131" customFormat="1" ht="37.5" customHeight="1">
      <c r="A206" s="147" t="s">
        <v>232</v>
      </c>
      <c r="B206" s="147"/>
      <c r="C206" s="147"/>
      <c r="D206" s="147"/>
      <c r="E206" s="147"/>
      <c r="F206" s="147"/>
      <c r="G206" s="147"/>
      <c r="H206" s="147"/>
      <c r="I206" s="147"/>
      <c r="J206" s="147"/>
      <c r="K206" s="152"/>
      <c r="L206" s="130"/>
      <c r="M206" s="130"/>
      <c r="N206" s="130"/>
      <c r="O206" s="130"/>
      <c r="P206" s="130"/>
      <c r="Q206" s="130"/>
      <c r="R206" s="130"/>
      <c r="S206" s="130"/>
      <c r="T206" s="130"/>
      <c r="U206" s="130"/>
      <c r="V206" s="130"/>
      <c r="W206" s="130"/>
      <c r="X206" s="130"/>
    </row>
    <row r="207" spans="1:24" s="131" customFormat="1">
      <c r="A207" s="21"/>
      <c r="B207" s="21"/>
      <c r="C207" s="21"/>
      <c r="D207" s="21"/>
      <c r="E207" s="21"/>
      <c r="F207" s="21"/>
      <c r="G207" s="21"/>
      <c r="H207" s="21"/>
      <c r="I207" s="21"/>
      <c r="J207" s="21"/>
      <c r="L207" s="130"/>
      <c r="M207" s="130"/>
      <c r="N207" s="130"/>
      <c r="O207" s="130"/>
      <c r="P207" s="130"/>
      <c r="Q207" s="130"/>
      <c r="R207" s="130"/>
      <c r="S207" s="130"/>
      <c r="T207" s="130"/>
      <c r="U207" s="130"/>
      <c r="V207" s="130"/>
      <c r="W207" s="130"/>
      <c r="X207" s="130"/>
    </row>
    <row r="208" spans="1:24" s="131" customFormat="1">
      <c r="A208" s="140"/>
      <c r="B208" s="140"/>
      <c r="C208" s="140"/>
      <c r="D208" s="140"/>
      <c r="E208" s="140"/>
      <c r="F208" s="140"/>
      <c r="G208" s="140"/>
      <c r="H208" s="140"/>
      <c r="I208" s="140"/>
      <c r="J208" s="140"/>
      <c r="L208" s="130"/>
      <c r="M208" s="130"/>
      <c r="N208" s="130"/>
      <c r="O208" s="130"/>
      <c r="P208" s="130"/>
      <c r="Q208" s="130"/>
      <c r="R208" s="130"/>
      <c r="S208" s="130"/>
      <c r="T208" s="130"/>
      <c r="U208" s="130"/>
      <c r="V208" s="130"/>
      <c r="W208" s="130"/>
      <c r="X208" s="130"/>
    </row>
    <row r="209" spans="1:24" s="130" customFormat="1">
      <c r="A209" s="10"/>
      <c r="B209" s="10"/>
      <c r="C209" s="10"/>
      <c r="D209" s="10"/>
      <c r="E209" s="10"/>
      <c r="F209" s="10"/>
      <c r="G209" s="10"/>
      <c r="H209" s="10"/>
      <c r="I209" s="10"/>
      <c r="J209" s="10"/>
      <c r="K209" s="131"/>
    </row>
    <row r="210" spans="1:24" s="130" customFormat="1">
      <c r="A210" s="10"/>
      <c r="B210" s="10"/>
      <c r="C210" s="10"/>
      <c r="D210" s="10"/>
      <c r="E210" s="10"/>
      <c r="F210" s="10"/>
      <c r="G210" s="10"/>
      <c r="H210" s="10"/>
      <c r="I210" s="10"/>
      <c r="J210" s="10"/>
      <c r="K210" s="131"/>
    </row>
    <row r="211" spans="1:24" s="130" customFormat="1">
      <c r="A211" s="10"/>
      <c r="B211" s="10"/>
      <c r="C211" s="10"/>
      <c r="D211" s="10"/>
      <c r="E211" s="10"/>
      <c r="F211" s="10"/>
      <c r="G211" s="10"/>
      <c r="H211" s="10"/>
      <c r="I211" s="10"/>
      <c r="J211" s="10"/>
      <c r="K211" s="131"/>
    </row>
    <row r="212" spans="1:24" s="130" customFormat="1">
      <c r="A212" s="10"/>
      <c r="B212" s="10"/>
      <c r="C212" s="10"/>
      <c r="D212" s="10"/>
      <c r="E212" s="10"/>
      <c r="F212" s="10"/>
      <c r="G212" s="10"/>
      <c r="H212" s="10"/>
      <c r="I212" s="10"/>
      <c r="J212" s="10"/>
      <c r="K212" s="131"/>
    </row>
    <row r="213" spans="1:24" s="130" customFormat="1">
      <c r="A213" s="10"/>
      <c r="B213" s="10"/>
      <c r="C213" s="10"/>
      <c r="D213" s="10"/>
      <c r="E213" s="10"/>
      <c r="F213" s="10"/>
      <c r="G213" s="10"/>
      <c r="H213" s="10"/>
      <c r="I213" s="10"/>
      <c r="J213" s="10"/>
      <c r="K213" s="131"/>
    </row>
    <row r="214" spans="1:24" s="130" customFormat="1">
      <c r="A214" s="133"/>
      <c r="B214" s="10"/>
      <c r="C214" s="10"/>
      <c r="D214" s="10"/>
      <c r="E214" s="10"/>
      <c r="F214" s="10"/>
      <c r="G214" s="10"/>
      <c r="H214" s="10"/>
      <c r="I214" s="10"/>
      <c r="J214" s="10"/>
      <c r="K214" s="131"/>
    </row>
    <row r="215" spans="1:24" s="131" customFormat="1">
      <c r="A215" s="138" t="s">
        <v>217</v>
      </c>
      <c r="B215" s="10"/>
      <c r="C215" s="10"/>
      <c r="D215" s="10"/>
      <c r="E215" s="10"/>
      <c r="F215" s="10"/>
      <c r="G215" s="10"/>
      <c r="H215" s="10"/>
      <c r="I215" s="10"/>
      <c r="J215" s="10"/>
      <c r="L215" s="130"/>
      <c r="M215" s="130"/>
      <c r="N215" s="130"/>
      <c r="O215" s="130"/>
      <c r="P215" s="130"/>
      <c r="Q215" s="130"/>
      <c r="R215" s="130"/>
      <c r="S215" s="130"/>
      <c r="T215" s="130"/>
      <c r="U215" s="130"/>
      <c r="V215" s="130"/>
      <c r="W215" s="130"/>
      <c r="X215" s="130"/>
    </row>
    <row r="216" spans="1:24" s="131" customFormat="1">
      <c r="A216" s="138"/>
      <c r="B216" s="10"/>
      <c r="C216" s="10"/>
      <c r="D216" s="10"/>
      <c r="E216" s="10"/>
      <c r="F216" s="10"/>
      <c r="G216" s="10"/>
      <c r="H216" s="10"/>
      <c r="I216" s="10"/>
      <c r="J216" s="10"/>
      <c r="L216" s="130"/>
      <c r="M216" s="130"/>
      <c r="N216" s="130"/>
      <c r="O216" s="130"/>
      <c r="P216" s="130"/>
      <c r="Q216" s="130"/>
      <c r="R216" s="130"/>
      <c r="S216" s="130"/>
      <c r="T216" s="130"/>
      <c r="U216" s="130"/>
      <c r="V216" s="130"/>
      <c r="W216" s="130"/>
      <c r="X216" s="130"/>
    </row>
    <row r="217" spans="1:24" s="131" customFormat="1">
      <c r="A217" s="139"/>
      <c r="B217" s="10"/>
      <c r="C217" s="10"/>
      <c r="D217" s="10"/>
      <c r="E217" s="10"/>
      <c r="F217" s="10"/>
      <c r="G217" s="10"/>
      <c r="H217" s="10"/>
      <c r="I217" s="10"/>
      <c r="J217" s="10"/>
      <c r="L217" s="130"/>
      <c r="M217" s="130"/>
      <c r="N217" s="130"/>
      <c r="O217" s="130"/>
      <c r="P217" s="130"/>
      <c r="Q217" s="130"/>
      <c r="R217" s="130"/>
      <c r="S217" s="130"/>
      <c r="T217" s="130"/>
      <c r="U217" s="130"/>
      <c r="V217" s="130"/>
      <c r="W217" s="130"/>
      <c r="X217" s="130"/>
    </row>
    <row r="218" spans="1:24" s="131" customFormat="1">
      <c r="A218" s="139" t="s">
        <v>239</v>
      </c>
      <c r="B218" s="10"/>
      <c r="C218" s="10"/>
      <c r="D218" s="10"/>
      <c r="E218" s="10"/>
      <c r="F218" s="10"/>
      <c r="G218" s="10"/>
      <c r="H218" s="10"/>
      <c r="I218" s="10"/>
      <c r="J218" s="10"/>
      <c r="L218" s="130"/>
      <c r="M218" s="130"/>
      <c r="N218" s="130"/>
      <c r="O218" s="130"/>
      <c r="P218" s="130"/>
      <c r="Q218" s="130"/>
      <c r="R218" s="130"/>
      <c r="S218" s="130"/>
      <c r="T218" s="130"/>
      <c r="U218" s="130"/>
      <c r="V218" s="130"/>
      <c r="W218" s="130"/>
      <c r="X218" s="130"/>
    </row>
    <row r="219" spans="1:24" s="131" customFormat="1">
      <c r="A219" s="139"/>
      <c r="B219" s="10"/>
      <c r="C219" s="10"/>
      <c r="D219" s="10"/>
      <c r="E219" s="10"/>
      <c r="F219" s="10"/>
      <c r="G219" s="10"/>
      <c r="H219" s="10"/>
      <c r="I219" s="10"/>
      <c r="J219" s="10"/>
      <c r="L219" s="130"/>
      <c r="M219" s="130"/>
      <c r="N219" s="130"/>
      <c r="O219" s="130"/>
      <c r="P219" s="130"/>
      <c r="Q219" s="130"/>
      <c r="R219" s="130"/>
      <c r="S219" s="130"/>
      <c r="T219" s="130"/>
      <c r="U219" s="130"/>
      <c r="V219" s="130"/>
      <c r="W219" s="130"/>
      <c r="X219" s="130"/>
    </row>
    <row r="220" spans="1:24">
      <c r="A220" s="26"/>
      <c r="B220" s="23"/>
      <c r="C220" s="26"/>
      <c r="D220" s="26"/>
      <c r="E220" s="26"/>
      <c r="F220" s="26"/>
      <c r="G220" s="26"/>
    </row>
    <row r="221" spans="1:24">
      <c r="A221" s="26"/>
      <c r="B221" s="23"/>
      <c r="C221" s="26"/>
      <c r="D221" s="26"/>
      <c r="E221" s="26"/>
      <c r="F221" s="26"/>
      <c r="G221" s="26"/>
    </row>
    <row r="222" spans="1:24">
      <c r="A222" s="26"/>
      <c r="B222" s="23"/>
      <c r="C222" s="26"/>
      <c r="D222" s="26"/>
      <c r="E222" s="26"/>
      <c r="F222" s="26"/>
      <c r="G222" s="26"/>
    </row>
    <row r="223" spans="1:24">
      <c r="A223" s="26"/>
      <c r="B223" s="23"/>
      <c r="C223" s="26"/>
      <c r="D223" s="26"/>
      <c r="E223" s="26"/>
      <c r="F223" s="26"/>
      <c r="G223" s="26"/>
    </row>
    <row r="224" spans="1:24">
      <c r="A224" s="26"/>
      <c r="B224" s="23"/>
      <c r="C224" s="26"/>
      <c r="D224" s="26"/>
      <c r="E224" s="26"/>
      <c r="F224" s="26"/>
      <c r="G224" s="26"/>
    </row>
    <row r="225" spans="1:7">
      <c r="A225" s="26"/>
      <c r="B225" s="23"/>
      <c r="C225" s="26"/>
      <c r="D225" s="26"/>
      <c r="E225" s="26"/>
      <c r="F225" s="26"/>
      <c r="G225" s="26"/>
    </row>
    <row r="226" spans="1:7">
      <c r="A226" s="26"/>
      <c r="B226" s="23"/>
      <c r="C226" s="26"/>
      <c r="D226" s="26"/>
      <c r="E226" s="26"/>
      <c r="F226" s="26"/>
      <c r="G226" s="26"/>
    </row>
    <row r="227" spans="1:7">
      <c r="A227" s="26"/>
      <c r="B227" s="23"/>
      <c r="C227" s="26"/>
      <c r="D227" s="26"/>
      <c r="E227" s="26"/>
      <c r="F227" s="26"/>
      <c r="G227" s="26"/>
    </row>
    <row r="228" spans="1:7">
      <c r="A228" s="26"/>
      <c r="B228" s="23"/>
      <c r="C228" s="26"/>
      <c r="D228" s="26"/>
      <c r="E228" s="26"/>
      <c r="F228" s="26"/>
      <c r="G228" s="26"/>
    </row>
    <row r="229" spans="1:7">
      <c r="A229" s="26"/>
      <c r="B229" s="23"/>
      <c r="C229" s="26"/>
      <c r="D229" s="26"/>
      <c r="E229" s="26"/>
      <c r="F229" s="26"/>
      <c r="G229" s="26"/>
    </row>
    <row r="230" spans="1:7">
      <c r="A230" s="26"/>
      <c r="B230" s="23"/>
      <c r="C230" s="26"/>
      <c r="D230" s="26"/>
      <c r="E230" s="26"/>
      <c r="F230" s="26"/>
      <c r="G230" s="26"/>
    </row>
    <row r="231" spans="1:7">
      <c r="A231" s="26"/>
      <c r="B231" s="23"/>
      <c r="C231" s="26"/>
      <c r="D231" s="26"/>
      <c r="E231" s="26"/>
      <c r="F231" s="26"/>
      <c r="G231" s="26"/>
    </row>
    <row r="232" spans="1:7">
      <c r="A232" s="26"/>
      <c r="B232" s="23"/>
      <c r="C232" s="26"/>
      <c r="D232" s="26"/>
      <c r="E232" s="26"/>
      <c r="F232" s="26"/>
      <c r="G232" s="26"/>
    </row>
    <row r="233" spans="1:7">
      <c r="A233" s="26"/>
      <c r="B233" s="23"/>
      <c r="C233" s="26"/>
      <c r="D233" s="26"/>
      <c r="E233" s="26"/>
      <c r="F233" s="26"/>
      <c r="G233" s="26"/>
    </row>
    <row r="236" spans="1:7" ht="186" customHeight="1"/>
    <row r="239" spans="1:7" ht="90" customHeight="1"/>
    <row r="240" spans="1:7" ht="53.25" customHeight="1"/>
    <row r="241" spans="1:10" ht="46.5" customHeight="1"/>
    <row r="242" spans="1:10" ht="36" customHeight="1"/>
    <row r="243" spans="1:10" ht="72.75" customHeight="1"/>
    <row r="244" spans="1:10">
      <c r="A244" s="11" t="str">
        <f>A2</f>
        <v>LITERACY 4 LIFE</v>
      </c>
    </row>
    <row r="245" spans="1:10">
      <c r="A245" s="11" t="str">
        <f>A3</f>
        <v>STATEMENT OF AFFAIRS FOR THE PERIOD ENDED 31ST DECEMBER 2024</v>
      </c>
    </row>
    <row r="246" spans="1:10">
      <c r="A246" s="11"/>
    </row>
    <row r="247" spans="1:10">
      <c r="A247" s="11"/>
    </row>
    <row r="248" spans="1:10">
      <c r="A248" s="17" t="s">
        <v>234</v>
      </c>
    </row>
    <row r="249" spans="1:10">
      <c r="A249" s="17"/>
    </row>
    <row r="251" spans="1:10">
      <c r="A251" s="11" t="s">
        <v>51</v>
      </c>
      <c r="D251" s="13" t="s">
        <v>52</v>
      </c>
      <c r="E251" s="13"/>
      <c r="J251" s="128">
        <v>2024</v>
      </c>
    </row>
    <row r="252" spans="1:10">
      <c r="D252" s="32"/>
      <c r="E252" s="32"/>
      <c r="J252" s="128" t="s">
        <v>0</v>
      </c>
    </row>
    <row r="253" spans="1:10">
      <c r="A253" s="17" t="s">
        <v>53</v>
      </c>
      <c r="D253" s="32"/>
      <c r="E253" s="32"/>
      <c r="J253" s="33"/>
    </row>
    <row r="254" spans="1:10">
      <c r="A254" s="26" t="s">
        <v>54</v>
      </c>
      <c r="D254" s="32">
        <v>13</v>
      </c>
      <c r="E254" s="32"/>
      <c r="J254" s="34">
        <f>J636</f>
        <v>18934.599999999999</v>
      </c>
    </row>
    <row r="255" spans="1:10">
      <c r="A255" s="11"/>
      <c r="D255" s="32"/>
      <c r="E255" s="32"/>
      <c r="J255" s="33"/>
    </row>
    <row r="256" spans="1:10">
      <c r="A256" s="17" t="s">
        <v>55</v>
      </c>
      <c r="D256" s="32"/>
      <c r="E256" s="32"/>
      <c r="J256" s="33"/>
    </row>
    <row r="257" spans="1:12">
      <c r="A257" s="10" t="s">
        <v>133</v>
      </c>
      <c r="D257" s="32">
        <v>8</v>
      </c>
      <c r="E257" s="32"/>
      <c r="J257" s="33">
        <f>J568</f>
        <v>3500</v>
      </c>
    </row>
    <row r="258" spans="1:12">
      <c r="A258" s="10" t="s">
        <v>56</v>
      </c>
      <c r="D258" s="32">
        <v>7</v>
      </c>
      <c r="E258" s="32"/>
      <c r="J258" s="33">
        <f>J560</f>
        <v>504</v>
      </c>
    </row>
    <row r="259" spans="1:12">
      <c r="A259" s="10" t="s">
        <v>57</v>
      </c>
      <c r="D259" s="32">
        <v>9</v>
      </c>
      <c r="E259" s="32"/>
      <c r="J259" s="33">
        <f>J575</f>
        <v>1000</v>
      </c>
    </row>
    <row r="260" spans="1:12">
      <c r="D260" s="32"/>
      <c r="E260" s="32"/>
      <c r="J260" s="35">
        <f>SUM(J257:J259)</f>
        <v>5004</v>
      </c>
    </row>
    <row r="261" spans="1:12">
      <c r="D261" s="32"/>
      <c r="E261" s="32"/>
      <c r="J261" s="33"/>
    </row>
    <row r="262" spans="1:12" ht="24.75" customHeight="1" thickBot="1">
      <c r="A262" s="17" t="s">
        <v>58</v>
      </c>
      <c r="D262" s="32"/>
      <c r="E262" s="32"/>
      <c r="J262" s="36">
        <f>J254+J260</f>
        <v>23938.6</v>
      </c>
    </row>
    <row r="263" spans="1:12" ht="19.5" thickTop="1">
      <c r="C263" s="32"/>
      <c r="D263" s="32"/>
      <c r="E263" s="32"/>
      <c r="J263" s="33"/>
    </row>
    <row r="264" spans="1:12">
      <c r="A264" s="11" t="s">
        <v>195</v>
      </c>
      <c r="D264" s="32"/>
      <c r="E264" s="32"/>
      <c r="J264" s="33"/>
    </row>
    <row r="265" spans="1:12">
      <c r="A265" s="11"/>
      <c r="D265" s="32"/>
      <c r="E265" s="32"/>
      <c r="J265" s="33"/>
    </row>
    <row r="266" spans="1:12">
      <c r="A266" s="17" t="s">
        <v>194</v>
      </c>
      <c r="D266" s="32"/>
      <c r="E266" s="32"/>
      <c r="J266" s="33"/>
    </row>
    <row r="267" spans="1:12" ht="24.75" customHeight="1">
      <c r="D267" s="32"/>
      <c r="E267" s="32"/>
      <c r="J267" s="33"/>
    </row>
    <row r="268" spans="1:12">
      <c r="A268" s="10" t="s">
        <v>196</v>
      </c>
      <c r="D268" s="32"/>
      <c r="E268" s="32"/>
      <c r="J268" s="33">
        <f>J330</f>
        <v>12138.599999999991</v>
      </c>
      <c r="K268" s="153"/>
    </row>
    <row r="269" spans="1:12">
      <c r="A269" s="10" t="s">
        <v>193</v>
      </c>
      <c r="D269" s="32"/>
      <c r="E269" s="32"/>
      <c r="J269" s="34">
        <f>J649</f>
        <v>10300</v>
      </c>
      <c r="K269" s="154"/>
      <c r="L269" s="154"/>
    </row>
    <row r="270" spans="1:12">
      <c r="A270" s="17" t="s">
        <v>59</v>
      </c>
      <c r="D270" s="32"/>
      <c r="E270" s="32"/>
      <c r="J270" s="34">
        <f>SUM(J267:J269)</f>
        <v>22438.599999999991</v>
      </c>
      <c r="K270" s="153"/>
      <c r="L270" s="154"/>
    </row>
    <row r="271" spans="1:12">
      <c r="D271" s="32"/>
      <c r="E271" s="32"/>
      <c r="J271" s="33"/>
    </row>
    <row r="272" spans="1:12">
      <c r="A272" s="17" t="s">
        <v>60</v>
      </c>
      <c r="D272" s="32"/>
      <c r="E272" s="32"/>
      <c r="J272" s="33"/>
    </row>
    <row r="273" spans="1:13" ht="23.25" customHeight="1">
      <c r="A273" s="10" t="s">
        <v>8</v>
      </c>
      <c r="D273" s="32">
        <v>12</v>
      </c>
      <c r="E273" s="32"/>
      <c r="J273" s="34">
        <v>0</v>
      </c>
    </row>
    <row r="274" spans="1:13">
      <c r="D274" s="32"/>
      <c r="E274" s="32"/>
      <c r="J274" s="33"/>
    </row>
    <row r="275" spans="1:13">
      <c r="A275" s="17" t="s">
        <v>61</v>
      </c>
      <c r="D275" s="32"/>
      <c r="E275" s="32"/>
      <c r="J275" s="33"/>
    </row>
    <row r="276" spans="1:13">
      <c r="A276" s="10" t="s">
        <v>62</v>
      </c>
      <c r="D276" s="39">
        <v>11</v>
      </c>
      <c r="E276" s="15"/>
      <c r="J276" s="33">
        <f>J598</f>
        <v>1500</v>
      </c>
    </row>
    <row r="277" spans="1:13">
      <c r="D277" s="39"/>
      <c r="E277" s="15"/>
      <c r="J277" s="33"/>
    </row>
    <row r="278" spans="1:13">
      <c r="D278" s="15"/>
      <c r="E278" s="15"/>
      <c r="J278" s="35">
        <f>SUM(J276:J277)</f>
        <v>1500</v>
      </c>
    </row>
    <row r="279" spans="1:13">
      <c r="D279" s="15"/>
      <c r="E279" s="15"/>
      <c r="J279" s="33"/>
    </row>
    <row r="280" spans="1:13" ht="19.5" thickBot="1">
      <c r="A280" s="17" t="s">
        <v>197</v>
      </c>
      <c r="D280" s="32"/>
      <c r="E280" s="32"/>
      <c r="J280" s="36">
        <f>J278+J273+J270</f>
        <v>23938.599999999991</v>
      </c>
      <c r="K280" s="153"/>
      <c r="L280" s="155"/>
      <c r="M280" s="156"/>
    </row>
    <row r="281" spans="1:13" ht="19.5" thickTop="1">
      <c r="J281" s="17"/>
      <c r="K281" s="153"/>
      <c r="M281" s="156"/>
    </row>
    <row r="282" spans="1:13">
      <c r="J282" s="17"/>
      <c r="K282" s="153"/>
    </row>
    <row r="283" spans="1:13">
      <c r="J283" s="17"/>
      <c r="K283" s="153"/>
    </row>
    <row r="284" spans="1:13">
      <c r="A284" s="17" t="s">
        <v>63</v>
      </c>
      <c r="F284" s="17" t="s">
        <v>63</v>
      </c>
      <c r="G284" s="41"/>
      <c r="J284" s="17"/>
    </row>
    <row r="285" spans="1:13">
      <c r="A285" s="17" t="s">
        <v>64</v>
      </c>
      <c r="F285" s="17" t="s">
        <v>64</v>
      </c>
      <c r="G285" s="17"/>
      <c r="H285" s="17"/>
      <c r="I285" s="17"/>
    </row>
    <row r="286" spans="1:13">
      <c r="A286" s="17"/>
      <c r="F286" s="17"/>
      <c r="G286" s="17"/>
      <c r="H286" s="17"/>
      <c r="I286" s="17"/>
    </row>
    <row r="287" spans="1:13">
      <c r="A287" s="23" t="str">
        <f>A194</f>
        <v>Dated:  9th February, 2025</v>
      </c>
      <c r="F287" s="23" t="str">
        <f>A194</f>
        <v>Dated:  9th February, 2025</v>
      </c>
      <c r="G287" s="23"/>
    </row>
    <row r="288" spans="1:13">
      <c r="A288" s="17"/>
      <c r="H288" s="17"/>
      <c r="I288" s="17"/>
    </row>
    <row r="289" spans="1:1" ht="22.5" customHeight="1"/>
    <row r="290" spans="1:1">
      <c r="A290" s="10" t="s">
        <v>138</v>
      </c>
    </row>
    <row r="296" spans="1:1" ht="98.1" customHeight="1"/>
    <row r="297" spans="1:1" ht="89.1" customHeight="1"/>
    <row r="298" spans="1:1" ht="15.75" customHeight="1"/>
    <row r="299" spans="1:1" ht="24.75" customHeight="1"/>
    <row r="300" spans="1:1" ht="18" customHeight="1"/>
    <row r="301" spans="1:1">
      <c r="A301" s="11" t="str">
        <f>A2</f>
        <v>LITERACY 4 LIFE</v>
      </c>
    </row>
    <row r="302" spans="1:1">
      <c r="A302" s="11" t="str">
        <f>A3</f>
        <v>STATEMENT OF AFFAIRS FOR THE PERIOD ENDED 31ST DECEMBER 2024</v>
      </c>
    </row>
    <row r="303" spans="1:1">
      <c r="A303" s="11"/>
    </row>
    <row r="304" spans="1:1">
      <c r="A304" s="17"/>
    </row>
    <row r="305" spans="1:46">
      <c r="A305" s="17" t="s">
        <v>235</v>
      </c>
    </row>
    <row r="306" spans="1:46">
      <c r="A306" s="17"/>
    </row>
    <row r="308" spans="1:46">
      <c r="J308" s="128">
        <f>J251</f>
        <v>2024</v>
      </c>
    </row>
    <row r="309" spans="1:46">
      <c r="D309" s="13" t="s">
        <v>52</v>
      </c>
      <c r="E309" s="13"/>
      <c r="J309" s="128" t="s">
        <v>0</v>
      </c>
    </row>
    <row r="310" spans="1:46">
      <c r="J310" s="105"/>
    </row>
    <row r="311" spans="1:46">
      <c r="A311" s="10" t="s">
        <v>166</v>
      </c>
      <c r="D311" s="32">
        <v>3</v>
      </c>
      <c r="E311" s="32"/>
      <c r="J311" s="107">
        <f>J498</f>
        <v>128506.15</v>
      </c>
    </row>
    <row r="312" spans="1:46">
      <c r="A312" s="10" t="s">
        <v>66</v>
      </c>
      <c r="D312" s="32">
        <v>5</v>
      </c>
      <c r="E312" s="32"/>
      <c r="J312" s="108">
        <f>-J515</f>
        <v>-44092.2</v>
      </c>
    </row>
    <row r="313" spans="1:46">
      <c r="D313" s="32"/>
      <c r="E313" s="32"/>
      <c r="J313" s="107"/>
    </row>
    <row r="314" spans="1:46">
      <c r="A314" s="17" t="s">
        <v>198</v>
      </c>
      <c r="D314" s="32"/>
      <c r="E314" s="32"/>
      <c r="J314" s="107">
        <f>SUM(J311:J312)</f>
        <v>84413.95</v>
      </c>
    </row>
    <row r="315" spans="1:46">
      <c r="D315" s="32"/>
      <c r="E315" s="32"/>
      <c r="J315" s="107"/>
    </row>
    <row r="316" spans="1:46">
      <c r="A316" s="10" t="s">
        <v>67</v>
      </c>
      <c r="D316" s="32">
        <v>4</v>
      </c>
      <c r="E316" s="32"/>
      <c r="J316" s="109">
        <f>J502</f>
        <v>3400</v>
      </c>
    </row>
    <row r="317" spans="1:46">
      <c r="J317" s="128"/>
    </row>
    <row r="318" spans="1:46">
      <c r="D318" s="13"/>
      <c r="E318" s="13"/>
      <c r="J318" s="128"/>
    </row>
    <row r="319" spans="1:46" s="102" customFormat="1" ht="19.5" thickBot="1">
      <c r="A319" s="17"/>
      <c r="B319" s="17"/>
      <c r="C319" s="17"/>
      <c r="D319" s="17"/>
      <c r="E319" s="17"/>
      <c r="F319" s="17"/>
      <c r="G319" s="17"/>
      <c r="H319" s="17"/>
      <c r="I319" s="17"/>
      <c r="J319" s="110">
        <f>J314+J316</f>
        <v>87813.95</v>
      </c>
      <c r="K319" s="157"/>
      <c r="L319" s="157"/>
      <c r="M319" s="158"/>
      <c r="N319" s="157"/>
      <c r="O319" s="157"/>
      <c r="P319" s="157"/>
      <c r="Q319" s="157"/>
      <c r="R319" s="157"/>
      <c r="S319" s="157"/>
      <c r="T319" s="157"/>
      <c r="U319" s="157"/>
      <c r="V319" s="157"/>
      <c r="W319" s="157"/>
      <c r="X319" s="157"/>
      <c r="Y319" s="157"/>
      <c r="Z319" s="157"/>
      <c r="AA319" s="157"/>
      <c r="AB319" s="157"/>
      <c r="AC319" s="157"/>
      <c r="AD319" s="157"/>
      <c r="AE319" s="157"/>
      <c r="AF319" s="157"/>
      <c r="AG319" s="157"/>
      <c r="AH319" s="157"/>
      <c r="AI319" s="157"/>
      <c r="AJ319" s="157"/>
      <c r="AK319" s="157"/>
      <c r="AL319" s="157"/>
      <c r="AM319" s="157"/>
      <c r="AN319" s="157"/>
      <c r="AO319" s="157"/>
      <c r="AP319" s="157"/>
      <c r="AQ319" s="157"/>
      <c r="AR319" s="157"/>
      <c r="AS319" s="157"/>
      <c r="AT319" s="157"/>
    </row>
    <row r="320" spans="1:46" s="102" customFormat="1" ht="19.5" thickTop="1">
      <c r="A320" s="17"/>
      <c r="B320" s="17"/>
      <c r="C320" s="17"/>
      <c r="D320" s="17"/>
      <c r="E320" s="17"/>
      <c r="F320" s="17"/>
      <c r="G320" s="17"/>
      <c r="H320" s="17"/>
      <c r="I320" s="17"/>
      <c r="J320" s="121"/>
      <c r="K320" s="157"/>
      <c r="L320" s="157"/>
      <c r="M320" s="158"/>
      <c r="N320" s="157"/>
      <c r="O320" s="157"/>
      <c r="P320" s="157"/>
      <c r="Q320" s="157"/>
      <c r="R320" s="157"/>
      <c r="S320" s="157"/>
      <c r="T320" s="157"/>
      <c r="U320" s="157"/>
      <c r="V320" s="157"/>
      <c r="W320" s="157"/>
      <c r="X320" s="157"/>
      <c r="Y320" s="157"/>
      <c r="Z320" s="157"/>
      <c r="AA320" s="157"/>
      <c r="AB320" s="157"/>
      <c r="AC320" s="157"/>
      <c r="AD320" s="157"/>
      <c r="AE320" s="157"/>
      <c r="AF320" s="157"/>
      <c r="AG320" s="157"/>
      <c r="AH320" s="157"/>
      <c r="AI320" s="157"/>
      <c r="AJ320" s="157"/>
      <c r="AK320" s="157"/>
      <c r="AL320" s="157"/>
      <c r="AM320" s="157"/>
      <c r="AN320" s="157"/>
      <c r="AO320" s="157"/>
      <c r="AP320" s="157"/>
      <c r="AQ320" s="157"/>
      <c r="AR320" s="157"/>
      <c r="AS320" s="157"/>
      <c r="AT320" s="157"/>
    </row>
    <row r="321" spans="1:46">
      <c r="A321" s="10" t="s">
        <v>68</v>
      </c>
      <c r="D321" s="39">
        <v>6</v>
      </c>
      <c r="E321" s="39"/>
      <c r="J321" s="108">
        <f>-J535</f>
        <v>-87744.05</v>
      </c>
      <c r="L321" s="159"/>
    </row>
    <row r="322" spans="1:46">
      <c r="D322" s="39"/>
      <c r="E322" s="39"/>
      <c r="J322" s="122"/>
      <c r="L322" s="159"/>
    </row>
    <row r="323" spans="1:46">
      <c r="D323" s="32"/>
      <c r="E323" s="32"/>
      <c r="J323" s="107"/>
    </row>
    <row r="324" spans="1:46">
      <c r="A324" s="17" t="s">
        <v>192</v>
      </c>
      <c r="D324" s="32"/>
      <c r="E324" s="32"/>
      <c r="J324" s="107">
        <f>J319+J321</f>
        <v>69.899999999994179</v>
      </c>
    </row>
    <row r="325" spans="1:46">
      <c r="D325" s="32"/>
      <c r="E325" s="32"/>
      <c r="J325" s="107"/>
      <c r="L325" s="153"/>
    </row>
    <row r="326" spans="1:46" s="22" customFormat="1">
      <c r="A326" s="10"/>
      <c r="B326" s="10"/>
      <c r="C326" s="10"/>
      <c r="D326" s="32"/>
      <c r="E326" s="32"/>
      <c r="F326" s="10"/>
      <c r="G326" s="10"/>
      <c r="H326" s="10"/>
      <c r="I326" s="10"/>
      <c r="J326" s="107"/>
      <c r="K326" s="130"/>
      <c r="L326" s="130"/>
      <c r="M326" s="148"/>
      <c r="N326" s="130"/>
      <c r="O326" s="130"/>
      <c r="P326" s="130"/>
      <c r="Q326" s="130"/>
      <c r="R326" s="130"/>
      <c r="S326" s="130"/>
      <c r="T326" s="130"/>
      <c r="U326" s="130"/>
      <c r="V326" s="130"/>
      <c r="W326" s="130"/>
      <c r="X326" s="130"/>
      <c r="Y326" s="148"/>
      <c r="Z326" s="148"/>
      <c r="AA326" s="148"/>
      <c r="AB326" s="148"/>
      <c r="AC326" s="148"/>
      <c r="AD326" s="148"/>
      <c r="AE326" s="148"/>
      <c r="AF326" s="148"/>
      <c r="AG326" s="148"/>
      <c r="AH326" s="148"/>
      <c r="AI326" s="148"/>
      <c r="AJ326" s="148"/>
      <c r="AK326" s="148"/>
      <c r="AL326" s="148"/>
      <c r="AM326" s="148"/>
      <c r="AN326" s="148"/>
      <c r="AO326" s="148"/>
      <c r="AP326" s="148"/>
      <c r="AQ326" s="148"/>
      <c r="AR326" s="148"/>
      <c r="AS326" s="148"/>
      <c r="AT326" s="148"/>
    </row>
    <row r="327" spans="1:46" s="22" customFormat="1">
      <c r="A327" s="17" t="s">
        <v>199</v>
      </c>
      <c r="B327" s="10"/>
      <c r="C327" s="10"/>
      <c r="D327" s="32"/>
      <c r="E327" s="32"/>
      <c r="F327" s="10"/>
      <c r="G327" s="10"/>
      <c r="H327" s="10"/>
      <c r="I327" s="10"/>
      <c r="J327" s="109">
        <f>'L4L-FinStatement_2023'!J327</f>
        <v>12068.699999999997</v>
      </c>
      <c r="K327" s="130"/>
      <c r="L327" s="130"/>
      <c r="M327" s="148"/>
      <c r="N327" s="130"/>
      <c r="O327" s="130"/>
      <c r="P327" s="130"/>
      <c r="Q327" s="130"/>
      <c r="R327" s="130"/>
      <c r="S327" s="130"/>
      <c r="T327" s="130"/>
      <c r="U327" s="130"/>
      <c r="V327" s="130"/>
      <c r="W327" s="130"/>
      <c r="X327" s="130"/>
      <c r="Y327" s="148"/>
      <c r="Z327" s="148"/>
      <c r="AA327" s="148"/>
      <c r="AB327" s="148"/>
      <c r="AC327" s="148"/>
      <c r="AD327" s="148"/>
      <c r="AE327" s="148"/>
      <c r="AF327" s="148"/>
      <c r="AG327" s="148"/>
      <c r="AH327" s="148"/>
      <c r="AI327" s="148"/>
      <c r="AJ327" s="148"/>
      <c r="AK327" s="148"/>
      <c r="AL327" s="148"/>
      <c r="AM327" s="148"/>
      <c r="AN327" s="148"/>
      <c r="AO327" s="148"/>
      <c r="AP327" s="148"/>
      <c r="AQ327" s="148"/>
      <c r="AR327" s="148"/>
      <c r="AS327" s="148"/>
      <c r="AT327" s="148"/>
    </row>
    <row r="328" spans="1:46" s="22" customFormat="1">
      <c r="A328" s="10"/>
      <c r="B328" s="10"/>
      <c r="C328" s="10"/>
      <c r="D328" s="32"/>
      <c r="E328" s="32"/>
      <c r="F328" s="10"/>
      <c r="G328" s="10"/>
      <c r="H328" s="10"/>
      <c r="I328" s="10"/>
      <c r="J328" s="107"/>
      <c r="K328" s="130"/>
      <c r="L328" s="130"/>
      <c r="M328" s="148"/>
      <c r="N328" s="130"/>
      <c r="O328" s="130"/>
      <c r="P328" s="130"/>
      <c r="Q328" s="130"/>
      <c r="R328" s="130"/>
      <c r="S328" s="130"/>
      <c r="T328" s="130"/>
      <c r="U328" s="130"/>
      <c r="V328" s="130"/>
      <c r="W328" s="130"/>
      <c r="X328" s="130"/>
      <c r="Y328" s="148"/>
      <c r="Z328" s="148"/>
      <c r="AA328" s="148"/>
      <c r="AB328" s="148"/>
      <c r="AC328" s="148"/>
      <c r="AD328" s="148"/>
      <c r="AE328" s="148"/>
      <c r="AF328" s="148"/>
      <c r="AG328" s="148"/>
      <c r="AH328" s="148"/>
      <c r="AI328" s="148"/>
      <c r="AJ328" s="148"/>
      <c r="AK328" s="148"/>
      <c r="AL328" s="148"/>
      <c r="AM328" s="148"/>
      <c r="AN328" s="148"/>
      <c r="AO328" s="148"/>
      <c r="AP328" s="148"/>
      <c r="AQ328" s="148"/>
      <c r="AR328" s="148"/>
      <c r="AS328" s="148"/>
      <c r="AT328" s="148"/>
    </row>
    <row r="329" spans="1:46" s="22" customFormat="1">
      <c r="A329" s="17"/>
      <c r="B329" s="10"/>
      <c r="C329" s="10"/>
      <c r="D329" s="32"/>
      <c r="E329" s="32"/>
      <c r="F329" s="10"/>
      <c r="G329" s="10"/>
      <c r="H329" s="10"/>
      <c r="I329" s="10"/>
      <c r="J329" s="107"/>
      <c r="K329" s="130"/>
      <c r="L329" s="130"/>
      <c r="M329" s="148"/>
      <c r="N329" s="130"/>
      <c r="O329" s="130"/>
      <c r="P329" s="130"/>
      <c r="Q329" s="130"/>
      <c r="R329" s="130"/>
      <c r="S329" s="130"/>
      <c r="T329" s="130"/>
      <c r="U329" s="130"/>
      <c r="V329" s="130"/>
      <c r="W329" s="130"/>
      <c r="X329" s="130"/>
      <c r="Y329" s="148"/>
      <c r="Z329" s="148"/>
      <c r="AA329" s="148"/>
      <c r="AB329" s="148"/>
      <c r="AC329" s="148"/>
      <c r="AD329" s="148"/>
      <c r="AE329" s="148"/>
      <c r="AF329" s="148"/>
      <c r="AG329" s="148"/>
      <c r="AH329" s="148"/>
      <c r="AI329" s="148"/>
      <c r="AJ329" s="148"/>
      <c r="AK329" s="148"/>
      <c r="AL329" s="148"/>
      <c r="AM329" s="148"/>
      <c r="AN329" s="148"/>
      <c r="AO329" s="148"/>
      <c r="AP329" s="148"/>
      <c r="AQ329" s="148"/>
      <c r="AR329" s="148"/>
      <c r="AS329" s="148"/>
      <c r="AT329" s="148"/>
    </row>
    <row r="330" spans="1:46" s="22" customFormat="1" ht="19.5" thickBot="1">
      <c r="A330" s="17" t="s">
        <v>240</v>
      </c>
      <c r="B330" s="10"/>
      <c r="C330" s="10"/>
      <c r="D330" s="10"/>
      <c r="E330" s="10"/>
      <c r="F330" s="10"/>
      <c r="G330" s="10"/>
      <c r="H330" s="10"/>
      <c r="I330" s="10"/>
      <c r="J330" s="110">
        <f>J324+J327</f>
        <v>12138.599999999991</v>
      </c>
      <c r="K330" s="155"/>
      <c r="L330" s="154"/>
      <c r="M330" s="148"/>
      <c r="N330" s="130"/>
      <c r="O330" s="130"/>
      <c r="P330" s="130"/>
      <c r="Q330" s="130"/>
      <c r="R330" s="130"/>
      <c r="S330" s="130"/>
      <c r="T330" s="130"/>
      <c r="U330" s="130"/>
      <c r="V330" s="130"/>
      <c r="W330" s="130"/>
      <c r="X330" s="130"/>
      <c r="Y330" s="148"/>
      <c r="Z330" s="148"/>
      <c r="AA330" s="148"/>
      <c r="AB330" s="148"/>
      <c r="AC330" s="148"/>
      <c r="AD330" s="148"/>
      <c r="AE330" s="148"/>
      <c r="AF330" s="148"/>
      <c r="AG330" s="148"/>
      <c r="AH330" s="148"/>
      <c r="AI330" s="148"/>
      <c r="AJ330" s="148"/>
      <c r="AK330" s="148"/>
      <c r="AL330" s="148"/>
      <c r="AM330" s="148"/>
      <c r="AN330" s="148"/>
      <c r="AO330" s="148"/>
      <c r="AP330" s="148"/>
      <c r="AQ330" s="148"/>
      <c r="AR330" s="148"/>
      <c r="AS330" s="148"/>
      <c r="AT330" s="148"/>
    </row>
    <row r="331" spans="1:46" ht="19.5" thickTop="1"/>
    <row r="336" spans="1:46" s="22" customFormat="1">
      <c r="A336" s="10" t="s">
        <v>65</v>
      </c>
      <c r="B336" s="10"/>
      <c r="C336" s="10"/>
      <c r="D336" s="10"/>
      <c r="E336" s="10"/>
      <c r="F336" s="10"/>
      <c r="G336" s="10"/>
      <c r="H336" s="10"/>
      <c r="I336" s="10"/>
      <c r="J336" s="10"/>
      <c r="K336" s="130"/>
      <c r="L336" s="130"/>
      <c r="M336" s="148"/>
      <c r="N336" s="130"/>
      <c r="O336" s="130"/>
      <c r="P336" s="130"/>
      <c r="Q336" s="130"/>
      <c r="R336" s="130"/>
      <c r="S336" s="130"/>
      <c r="T336" s="130"/>
      <c r="U336" s="130"/>
      <c r="V336" s="130"/>
      <c r="W336" s="130"/>
      <c r="X336" s="130"/>
      <c r="Y336" s="148"/>
      <c r="Z336" s="148"/>
      <c r="AA336" s="148"/>
      <c r="AB336" s="148"/>
      <c r="AC336" s="148"/>
      <c r="AD336" s="148"/>
      <c r="AE336" s="148"/>
      <c r="AF336" s="148"/>
      <c r="AG336" s="148"/>
      <c r="AH336" s="148"/>
      <c r="AI336" s="148"/>
      <c r="AJ336" s="148"/>
      <c r="AK336" s="148"/>
      <c r="AL336" s="148"/>
      <c r="AM336" s="148"/>
      <c r="AN336" s="148"/>
      <c r="AO336" s="148"/>
      <c r="AP336" s="148"/>
      <c r="AQ336" s="148"/>
      <c r="AR336" s="148"/>
      <c r="AS336" s="148"/>
      <c r="AT336" s="148"/>
    </row>
    <row r="352" spans="11:46" s="10" customFormat="1" ht="36.950000000000003" customHeight="1">
      <c r="K352" s="130"/>
      <c r="L352" s="130"/>
      <c r="M352" s="148"/>
      <c r="N352" s="130"/>
      <c r="O352" s="130"/>
      <c r="P352" s="130"/>
      <c r="Q352" s="130"/>
      <c r="R352" s="130"/>
      <c r="S352" s="130"/>
      <c r="T352" s="130"/>
      <c r="U352" s="130"/>
      <c r="V352" s="130"/>
      <c r="W352" s="130"/>
      <c r="X352" s="130"/>
      <c r="Y352" s="185"/>
      <c r="Z352" s="185"/>
      <c r="AA352" s="185"/>
      <c r="AB352" s="185"/>
      <c r="AC352" s="185"/>
      <c r="AD352" s="185"/>
      <c r="AE352" s="185"/>
      <c r="AF352" s="185"/>
      <c r="AG352" s="185"/>
      <c r="AH352" s="185"/>
      <c r="AI352" s="185"/>
      <c r="AJ352" s="185"/>
      <c r="AK352" s="185"/>
      <c r="AL352" s="185"/>
      <c r="AM352" s="185"/>
      <c r="AN352" s="185"/>
      <c r="AO352" s="185"/>
      <c r="AP352" s="185"/>
      <c r="AQ352" s="185"/>
      <c r="AR352" s="185"/>
      <c r="AS352" s="185"/>
      <c r="AT352" s="185"/>
    </row>
    <row r="353" spans="1:46" s="10" customFormat="1" ht="32.1" customHeight="1">
      <c r="K353" s="130"/>
      <c r="L353" s="130"/>
      <c r="M353" s="148"/>
      <c r="N353" s="130"/>
      <c r="O353" s="130"/>
      <c r="P353" s="130"/>
      <c r="Q353" s="130"/>
      <c r="R353" s="130"/>
      <c r="S353" s="130"/>
      <c r="T353" s="130"/>
      <c r="U353" s="130"/>
      <c r="V353" s="130"/>
      <c r="W353" s="130"/>
      <c r="X353" s="130"/>
      <c r="Y353" s="185"/>
      <c r="Z353" s="185"/>
      <c r="AA353" s="185"/>
      <c r="AB353" s="185"/>
      <c r="AC353" s="185"/>
      <c r="AD353" s="185"/>
      <c r="AE353" s="185"/>
      <c r="AF353" s="185"/>
      <c r="AG353" s="185"/>
      <c r="AH353" s="185"/>
      <c r="AI353" s="185"/>
      <c r="AJ353" s="185"/>
      <c r="AK353" s="185"/>
      <c r="AL353" s="185"/>
      <c r="AM353" s="185"/>
      <c r="AN353" s="185"/>
      <c r="AO353" s="185"/>
      <c r="AP353" s="185"/>
      <c r="AQ353" s="185"/>
      <c r="AR353" s="185"/>
      <c r="AS353" s="185"/>
      <c r="AT353" s="185"/>
    </row>
    <row r="354" spans="1:46" s="10" customFormat="1" ht="81.95" customHeight="1">
      <c r="K354" s="130"/>
      <c r="L354" s="130"/>
      <c r="M354" s="148"/>
      <c r="N354" s="130"/>
      <c r="O354" s="130"/>
      <c r="P354" s="130"/>
      <c r="Q354" s="130"/>
      <c r="R354" s="130"/>
      <c r="S354" s="130"/>
      <c r="T354" s="130"/>
      <c r="U354" s="130"/>
      <c r="V354" s="130"/>
      <c r="W354" s="130"/>
      <c r="X354" s="130"/>
      <c r="Y354" s="185"/>
      <c r="Z354" s="185"/>
      <c r="AA354" s="185"/>
      <c r="AB354" s="185"/>
      <c r="AC354" s="185"/>
      <c r="AD354" s="185"/>
      <c r="AE354" s="185"/>
      <c r="AF354" s="185"/>
      <c r="AG354" s="185"/>
      <c r="AH354" s="185"/>
      <c r="AI354" s="185"/>
      <c r="AJ354" s="185"/>
      <c r="AK354" s="185"/>
      <c r="AL354" s="185"/>
      <c r="AM354" s="185"/>
      <c r="AN354" s="185"/>
      <c r="AO354" s="185"/>
      <c r="AP354" s="185"/>
      <c r="AQ354" s="185"/>
      <c r="AR354" s="185"/>
      <c r="AS354" s="185"/>
      <c r="AT354" s="185"/>
    </row>
    <row r="355" spans="1:46" s="10" customFormat="1" ht="112.5" customHeight="1">
      <c r="K355" s="130"/>
      <c r="L355" s="130"/>
      <c r="M355" s="148"/>
      <c r="N355" s="130"/>
      <c r="O355" s="130"/>
      <c r="P355" s="130"/>
      <c r="Q355" s="130"/>
      <c r="R355" s="130"/>
      <c r="S355" s="130"/>
      <c r="T355" s="130"/>
      <c r="U355" s="130"/>
      <c r="V355" s="130"/>
      <c r="W355" s="130"/>
      <c r="X355" s="130"/>
      <c r="Y355" s="185"/>
      <c r="Z355" s="185"/>
      <c r="AA355" s="185"/>
      <c r="AB355" s="185"/>
      <c r="AC355" s="185"/>
      <c r="AD355" s="185"/>
      <c r="AE355" s="185"/>
      <c r="AF355" s="185"/>
      <c r="AG355" s="185"/>
      <c r="AH355" s="185"/>
      <c r="AI355" s="185"/>
      <c r="AJ355" s="185"/>
      <c r="AK355" s="185"/>
      <c r="AL355" s="185"/>
      <c r="AM355" s="185"/>
      <c r="AN355" s="185"/>
      <c r="AO355" s="185"/>
      <c r="AP355" s="185"/>
      <c r="AQ355" s="185"/>
      <c r="AR355" s="185"/>
      <c r="AS355" s="185"/>
      <c r="AT355" s="185"/>
    </row>
    <row r="356" spans="1:46" s="10" customFormat="1">
      <c r="A356" s="11" t="str">
        <f>A2</f>
        <v>LITERACY 4 LIFE</v>
      </c>
      <c r="K356" s="130"/>
      <c r="L356" s="130"/>
      <c r="M356" s="148"/>
      <c r="N356" s="130"/>
      <c r="O356" s="130"/>
      <c r="P356" s="130"/>
      <c r="Q356" s="130"/>
      <c r="R356" s="130"/>
      <c r="S356" s="130"/>
      <c r="T356" s="130"/>
      <c r="U356" s="130"/>
      <c r="V356" s="130"/>
      <c r="W356" s="130"/>
      <c r="X356" s="130"/>
      <c r="Y356" s="185"/>
      <c r="Z356" s="185"/>
      <c r="AA356" s="185"/>
      <c r="AB356" s="185"/>
      <c r="AC356" s="185"/>
      <c r="AD356" s="185"/>
      <c r="AE356" s="185"/>
      <c r="AF356" s="185"/>
      <c r="AG356" s="185"/>
      <c r="AH356" s="185"/>
      <c r="AI356" s="185"/>
      <c r="AJ356" s="185"/>
      <c r="AK356" s="185"/>
      <c r="AL356" s="185"/>
      <c r="AM356" s="185"/>
      <c r="AN356" s="185"/>
      <c r="AO356" s="185"/>
      <c r="AP356" s="185"/>
      <c r="AQ356" s="185"/>
      <c r="AR356" s="185"/>
      <c r="AS356" s="185"/>
      <c r="AT356" s="185"/>
    </row>
    <row r="357" spans="1:46" s="10" customFormat="1">
      <c r="A357" s="11" t="str">
        <f>A3</f>
        <v>STATEMENT OF AFFAIRS FOR THE PERIOD ENDED 31ST DECEMBER 2024</v>
      </c>
      <c r="K357" s="130"/>
      <c r="L357" s="130"/>
      <c r="M357" s="148"/>
      <c r="N357" s="130"/>
      <c r="O357" s="130"/>
      <c r="P357" s="130"/>
      <c r="Q357" s="130"/>
      <c r="R357" s="130"/>
      <c r="S357" s="130"/>
      <c r="T357" s="130"/>
      <c r="U357" s="130"/>
      <c r="V357" s="130"/>
      <c r="W357" s="130"/>
      <c r="X357" s="130"/>
      <c r="Y357" s="185"/>
      <c r="Z357" s="185"/>
      <c r="AA357" s="185"/>
      <c r="AB357" s="185"/>
      <c r="AC357" s="185"/>
      <c r="AD357" s="185"/>
      <c r="AE357" s="185"/>
      <c r="AF357" s="185"/>
      <c r="AG357" s="185"/>
      <c r="AH357" s="185"/>
      <c r="AI357" s="185"/>
      <c r="AJ357" s="185"/>
      <c r="AK357" s="185"/>
      <c r="AL357" s="185"/>
      <c r="AM357" s="185"/>
      <c r="AN357" s="185"/>
      <c r="AO357" s="185"/>
      <c r="AP357" s="185"/>
      <c r="AQ357" s="185"/>
      <c r="AR357" s="185"/>
      <c r="AS357" s="185"/>
      <c r="AT357" s="185"/>
    </row>
    <row r="358" spans="1:46" s="18" customFormat="1">
      <c r="A358" s="11"/>
      <c r="B358" s="10"/>
      <c r="C358" s="10"/>
      <c r="D358" s="10"/>
      <c r="E358" s="10"/>
      <c r="F358" s="10"/>
      <c r="G358" s="10"/>
      <c r="H358" s="10"/>
      <c r="I358" s="10"/>
      <c r="J358" s="10"/>
      <c r="K358" s="130"/>
      <c r="L358" s="130"/>
      <c r="M358" s="148"/>
      <c r="N358" s="130"/>
      <c r="O358" s="130"/>
      <c r="P358" s="130"/>
      <c r="Q358" s="130"/>
      <c r="R358" s="130"/>
      <c r="S358" s="130"/>
      <c r="T358" s="130"/>
      <c r="U358" s="130"/>
      <c r="V358" s="130"/>
      <c r="W358" s="130"/>
      <c r="X358" s="130"/>
      <c r="Y358" s="130"/>
      <c r="Z358" s="130"/>
      <c r="AA358" s="130"/>
      <c r="AB358" s="130"/>
      <c r="AC358" s="130"/>
      <c r="AD358" s="130"/>
      <c r="AE358" s="130"/>
      <c r="AF358" s="130"/>
      <c r="AG358" s="130"/>
      <c r="AH358" s="130"/>
      <c r="AI358" s="130"/>
      <c r="AJ358" s="130"/>
      <c r="AK358" s="130"/>
      <c r="AL358" s="130"/>
      <c r="AM358" s="130"/>
      <c r="AN358" s="130"/>
      <c r="AO358" s="130"/>
      <c r="AP358" s="130"/>
      <c r="AQ358" s="130"/>
      <c r="AR358" s="130"/>
      <c r="AS358" s="130"/>
      <c r="AT358" s="130"/>
    </row>
    <row r="360" spans="1:46" s="18" customFormat="1">
      <c r="A360" s="17" t="s">
        <v>69</v>
      </c>
      <c r="B360" s="10"/>
      <c r="C360" s="10"/>
      <c r="D360" s="10"/>
      <c r="E360" s="10"/>
      <c r="F360" s="10"/>
      <c r="G360" s="10"/>
      <c r="H360" s="10"/>
      <c r="I360" s="10"/>
      <c r="J360" s="10"/>
      <c r="K360" s="130"/>
      <c r="L360" s="130"/>
      <c r="M360" s="148"/>
      <c r="N360" s="130"/>
      <c r="O360" s="130"/>
      <c r="P360" s="130"/>
      <c r="Q360" s="130"/>
      <c r="R360" s="130"/>
      <c r="S360" s="130"/>
      <c r="T360" s="130"/>
      <c r="U360" s="130"/>
      <c r="V360" s="130"/>
      <c r="W360" s="130"/>
      <c r="X360" s="130"/>
      <c r="Y360" s="130"/>
      <c r="Z360" s="130"/>
      <c r="AA360" s="130"/>
      <c r="AB360" s="130"/>
      <c r="AC360" s="130"/>
      <c r="AD360" s="130"/>
      <c r="AE360" s="130"/>
      <c r="AF360" s="130"/>
      <c r="AG360" s="130"/>
      <c r="AH360" s="130"/>
      <c r="AI360" s="130"/>
      <c r="AJ360" s="130"/>
      <c r="AK360" s="130"/>
      <c r="AL360" s="130"/>
      <c r="AM360" s="130"/>
      <c r="AN360" s="130"/>
      <c r="AO360" s="130"/>
      <c r="AP360" s="130"/>
      <c r="AQ360" s="130"/>
      <c r="AR360" s="130"/>
      <c r="AS360" s="130"/>
      <c r="AT360" s="130"/>
    </row>
    <row r="363" spans="1:46" s="18" customFormat="1">
      <c r="A363" s="11" t="s">
        <v>70</v>
      </c>
      <c r="B363" s="10"/>
      <c r="C363" s="10"/>
      <c r="D363" s="10"/>
      <c r="E363" s="10"/>
      <c r="F363" s="10"/>
      <c r="G363" s="10"/>
      <c r="H363" s="10"/>
      <c r="I363" s="10"/>
      <c r="J363" s="10"/>
      <c r="K363" s="130"/>
      <c r="L363" s="130"/>
      <c r="M363" s="148"/>
      <c r="N363" s="130"/>
      <c r="O363" s="130"/>
      <c r="P363" s="130"/>
      <c r="Q363" s="130"/>
      <c r="R363" s="130"/>
      <c r="S363" s="130"/>
      <c r="T363" s="130"/>
      <c r="U363" s="130"/>
      <c r="V363" s="130"/>
      <c r="W363" s="130"/>
      <c r="X363" s="130"/>
      <c r="Y363" s="130"/>
      <c r="Z363" s="130"/>
      <c r="AA363" s="130"/>
      <c r="AB363" s="130"/>
      <c r="AC363" s="130"/>
      <c r="AD363" s="130"/>
      <c r="AE363" s="130"/>
      <c r="AF363" s="130"/>
      <c r="AG363" s="130"/>
      <c r="AH363" s="130"/>
      <c r="AI363" s="130"/>
      <c r="AJ363" s="130"/>
      <c r="AK363" s="130"/>
      <c r="AL363" s="130"/>
      <c r="AM363" s="130"/>
      <c r="AN363" s="130"/>
      <c r="AO363" s="130"/>
      <c r="AP363" s="130"/>
      <c r="AQ363" s="130"/>
      <c r="AR363" s="130"/>
      <c r="AS363" s="130"/>
      <c r="AT363" s="130"/>
    </row>
    <row r="365" spans="1:46" s="18" customFormat="1" ht="37.5" customHeight="1">
      <c r="A365" s="144" t="s">
        <v>214</v>
      </c>
      <c r="B365" s="144"/>
      <c r="C365" s="144"/>
      <c r="D365" s="144"/>
      <c r="E365" s="144"/>
      <c r="F365" s="144"/>
      <c r="G365" s="144"/>
      <c r="H365" s="144"/>
      <c r="I365" s="144"/>
      <c r="J365" s="144"/>
      <c r="K365" s="130"/>
      <c r="L365" s="130"/>
      <c r="M365" s="148"/>
      <c r="N365" s="130"/>
      <c r="O365" s="130"/>
      <c r="P365" s="130"/>
      <c r="Q365" s="130"/>
      <c r="R365" s="130"/>
      <c r="S365" s="130"/>
      <c r="T365" s="130"/>
      <c r="U365" s="130"/>
      <c r="V365" s="130"/>
      <c r="W365" s="130"/>
      <c r="X365" s="130"/>
      <c r="Y365" s="130"/>
      <c r="Z365" s="130"/>
      <c r="AA365" s="130"/>
      <c r="AB365" s="130"/>
      <c r="AC365" s="130"/>
      <c r="AD365" s="130"/>
      <c r="AE365" s="130"/>
      <c r="AF365" s="130"/>
      <c r="AG365" s="130"/>
      <c r="AH365" s="130"/>
      <c r="AI365" s="130"/>
      <c r="AJ365" s="130"/>
      <c r="AK365" s="130"/>
      <c r="AL365" s="130"/>
      <c r="AM365" s="130"/>
      <c r="AN365" s="130"/>
      <c r="AO365" s="130"/>
      <c r="AP365" s="130"/>
      <c r="AQ365" s="130"/>
      <c r="AR365" s="130"/>
      <c r="AS365" s="130"/>
      <c r="AT365" s="130"/>
    </row>
    <row r="368" spans="1:46" s="18" customFormat="1">
      <c r="A368" s="11" t="s">
        <v>71</v>
      </c>
      <c r="B368" s="10"/>
      <c r="C368" s="10"/>
      <c r="D368" s="10"/>
      <c r="E368" s="10"/>
      <c r="F368" s="10"/>
      <c r="G368" s="10"/>
      <c r="H368" s="10"/>
      <c r="I368" s="10"/>
      <c r="J368" s="10"/>
      <c r="K368" s="130"/>
      <c r="L368" s="130"/>
      <c r="M368" s="148"/>
      <c r="N368" s="130"/>
      <c r="O368" s="130"/>
      <c r="P368" s="130"/>
      <c r="Q368" s="130"/>
      <c r="R368" s="130"/>
      <c r="S368" s="130"/>
      <c r="T368" s="130"/>
      <c r="U368" s="130"/>
      <c r="V368" s="130"/>
      <c r="W368" s="130"/>
      <c r="X368" s="130"/>
      <c r="Y368" s="130"/>
      <c r="Z368" s="130"/>
      <c r="AA368" s="130"/>
      <c r="AB368" s="130"/>
      <c r="AC368" s="130"/>
      <c r="AD368" s="130"/>
      <c r="AE368" s="130"/>
      <c r="AF368" s="130"/>
      <c r="AG368" s="130"/>
      <c r="AH368" s="130"/>
      <c r="AI368" s="130"/>
      <c r="AJ368" s="130"/>
      <c r="AK368" s="130"/>
      <c r="AL368" s="130"/>
      <c r="AM368" s="130"/>
      <c r="AN368" s="130"/>
      <c r="AO368" s="130"/>
      <c r="AP368" s="130"/>
      <c r="AQ368" s="130"/>
      <c r="AR368" s="130"/>
      <c r="AS368" s="130"/>
      <c r="AT368" s="130"/>
    </row>
    <row r="370" spans="1:46" s="18" customFormat="1">
      <c r="A370" s="17" t="s">
        <v>72</v>
      </c>
      <c r="B370" s="10"/>
      <c r="C370" s="10"/>
      <c r="D370" s="10"/>
      <c r="E370" s="10"/>
      <c r="F370" s="10"/>
      <c r="G370" s="10"/>
      <c r="H370" s="10"/>
      <c r="I370" s="10"/>
      <c r="J370" s="10"/>
      <c r="K370" s="130"/>
      <c r="L370" s="130"/>
      <c r="M370" s="148"/>
      <c r="N370" s="130"/>
      <c r="O370" s="130"/>
      <c r="P370" s="130"/>
      <c r="Q370" s="130"/>
      <c r="R370" s="130"/>
      <c r="S370" s="130"/>
      <c r="T370" s="130"/>
      <c r="U370" s="130"/>
      <c r="V370" s="130"/>
      <c r="W370" s="130"/>
      <c r="X370" s="130"/>
      <c r="Y370" s="130"/>
      <c r="Z370" s="130"/>
      <c r="AA370" s="130"/>
      <c r="AB370" s="130"/>
      <c r="AC370" s="130"/>
      <c r="AD370" s="130"/>
      <c r="AE370" s="130"/>
      <c r="AF370" s="130"/>
      <c r="AG370" s="130"/>
      <c r="AH370" s="130"/>
      <c r="AI370" s="130"/>
      <c r="AJ370" s="130"/>
      <c r="AK370" s="130"/>
      <c r="AL370" s="130"/>
      <c r="AM370" s="130"/>
      <c r="AN370" s="130"/>
      <c r="AO370" s="130"/>
      <c r="AP370" s="130"/>
      <c r="AQ370" s="130"/>
      <c r="AR370" s="130"/>
      <c r="AS370" s="130"/>
      <c r="AT370" s="130"/>
    </row>
    <row r="371" spans="1:46" s="18" customFormat="1" ht="112.5" customHeight="1">
      <c r="A371" s="142" t="s">
        <v>73</v>
      </c>
      <c r="B371" s="142"/>
      <c r="C371" s="142"/>
      <c r="D371" s="142"/>
      <c r="E371" s="142"/>
      <c r="F371" s="142"/>
      <c r="G371" s="142"/>
      <c r="H371" s="142"/>
      <c r="I371" s="142"/>
      <c r="J371" s="142"/>
      <c r="K371" s="130"/>
      <c r="L371" s="130"/>
      <c r="M371" s="148"/>
      <c r="N371" s="130"/>
      <c r="O371" s="130"/>
      <c r="P371" s="130"/>
      <c r="Q371" s="130"/>
      <c r="R371" s="130"/>
      <c r="S371" s="130"/>
      <c r="T371" s="130"/>
      <c r="U371" s="130"/>
      <c r="V371" s="130"/>
      <c r="W371" s="130"/>
      <c r="X371" s="130"/>
      <c r="Y371" s="130"/>
      <c r="Z371" s="130"/>
      <c r="AA371" s="130"/>
      <c r="AB371" s="130"/>
      <c r="AC371" s="130"/>
      <c r="AD371" s="130"/>
      <c r="AE371" s="130"/>
      <c r="AF371" s="130"/>
      <c r="AG371" s="130"/>
      <c r="AH371" s="130"/>
      <c r="AI371" s="130"/>
      <c r="AJ371" s="130"/>
      <c r="AK371" s="130"/>
      <c r="AL371" s="130"/>
      <c r="AM371" s="130"/>
      <c r="AN371" s="130"/>
      <c r="AO371" s="130"/>
      <c r="AP371" s="130"/>
      <c r="AQ371" s="130"/>
      <c r="AR371" s="130"/>
      <c r="AS371" s="130"/>
      <c r="AT371" s="130"/>
    </row>
    <row r="373" spans="1:46" s="18" customFormat="1" ht="18" customHeight="1">
      <c r="A373" s="142" t="s">
        <v>74</v>
      </c>
      <c r="B373" s="142"/>
      <c r="C373" s="142"/>
      <c r="D373" s="142"/>
      <c r="E373" s="142"/>
      <c r="F373" s="142"/>
      <c r="G373" s="142"/>
      <c r="H373" s="142"/>
      <c r="I373" s="142"/>
      <c r="J373" s="142"/>
      <c r="K373" s="130"/>
      <c r="L373" s="130"/>
      <c r="M373" s="148"/>
      <c r="N373" s="130"/>
      <c r="O373" s="130"/>
      <c r="P373" s="130"/>
      <c r="Q373" s="130"/>
      <c r="R373" s="130"/>
      <c r="S373" s="130"/>
      <c r="T373" s="130"/>
      <c r="U373" s="130"/>
      <c r="V373" s="130"/>
      <c r="W373" s="130"/>
      <c r="X373" s="130"/>
      <c r="Y373" s="130"/>
      <c r="Z373" s="130"/>
      <c r="AA373" s="130"/>
      <c r="AB373" s="130"/>
      <c r="AC373" s="130"/>
      <c r="AD373" s="130"/>
      <c r="AE373" s="130"/>
      <c r="AF373" s="130"/>
      <c r="AG373" s="130"/>
      <c r="AH373" s="130"/>
      <c r="AI373" s="130"/>
      <c r="AJ373" s="130"/>
      <c r="AK373" s="130"/>
      <c r="AL373" s="130"/>
      <c r="AM373" s="130"/>
      <c r="AN373" s="130"/>
      <c r="AO373" s="130"/>
      <c r="AP373" s="130"/>
      <c r="AQ373" s="130"/>
      <c r="AR373" s="130"/>
      <c r="AS373" s="130"/>
      <c r="AT373" s="130"/>
    </row>
    <row r="375" spans="1:46" s="18" customFormat="1">
      <c r="A375" s="17" t="s">
        <v>75</v>
      </c>
      <c r="B375" s="10"/>
      <c r="C375" s="10"/>
      <c r="D375" s="10"/>
      <c r="E375" s="10"/>
      <c r="F375" s="10"/>
      <c r="G375" s="10"/>
      <c r="H375" s="10"/>
      <c r="I375" s="10"/>
      <c r="J375" s="10"/>
      <c r="K375" s="130"/>
      <c r="L375" s="130"/>
      <c r="M375" s="148"/>
      <c r="N375" s="130"/>
      <c r="O375" s="130"/>
      <c r="P375" s="130"/>
      <c r="Q375" s="130"/>
      <c r="R375" s="130"/>
      <c r="S375" s="130"/>
      <c r="T375" s="130"/>
      <c r="U375" s="130"/>
      <c r="V375" s="130"/>
      <c r="W375" s="130"/>
      <c r="X375" s="130"/>
      <c r="Y375" s="130"/>
      <c r="Z375" s="130"/>
      <c r="AA375" s="130"/>
      <c r="AB375" s="130"/>
      <c r="AC375" s="130"/>
      <c r="AD375" s="130"/>
      <c r="AE375" s="130"/>
      <c r="AF375" s="130"/>
      <c r="AG375" s="130"/>
      <c r="AH375" s="130"/>
      <c r="AI375" s="130"/>
      <c r="AJ375" s="130"/>
      <c r="AK375" s="130"/>
      <c r="AL375" s="130"/>
      <c r="AM375" s="130"/>
      <c r="AN375" s="130"/>
      <c r="AO375" s="130"/>
      <c r="AP375" s="130"/>
      <c r="AQ375" s="130"/>
      <c r="AR375" s="130"/>
      <c r="AS375" s="130"/>
      <c r="AT375" s="130"/>
    </row>
    <row r="376" spans="1:46" s="18" customFormat="1" ht="37.5" customHeight="1">
      <c r="A376" s="142" t="s">
        <v>76</v>
      </c>
      <c r="B376" s="142"/>
      <c r="C376" s="142"/>
      <c r="D376" s="142"/>
      <c r="E376" s="142"/>
      <c r="F376" s="142"/>
      <c r="G376" s="142"/>
      <c r="H376" s="142"/>
      <c r="I376" s="142"/>
      <c r="J376" s="142"/>
      <c r="K376" s="130"/>
      <c r="L376" s="130"/>
      <c r="M376" s="148"/>
      <c r="N376" s="130"/>
      <c r="O376" s="130"/>
      <c r="P376" s="130"/>
      <c r="Q376" s="130"/>
      <c r="R376" s="130"/>
      <c r="S376" s="130"/>
      <c r="T376" s="130"/>
      <c r="U376" s="130"/>
      <c r="V376" s="130"/>
      <c r="W376" s="130"/>
      <c r="X376" s="130"/>
      <c r="Y376" s="130"/>
      <c r="Z376" s="130"/>
      <c r="AA376" s="130"/>
      <c r="AB376" s="130"/>
      <c r="AC376" s="130"/>
      <c r="AD376" s="130"/>
      <c r="AE376" s="130"/>
      <c r="AF376" s="130"/>
      <c r="AG376" s="130"/>
      <c r="AH376" s="130"/>
      <c r="AI376" s="130"/>
      <c r="AJ376" s="130"/>
      <c r="AK376" s="130"/>
      <c r="AL376" s="130"/>
      <c r="AM376" s="130"/>
      <c r="AN376" s="130"/>
      <c r="AO376" s="130"/>
      <c r="AP376" s="130"/>
      <c r="AQ376" s="130"/>
      <c r="AR376" s="130"/>
      <c r="AS376" s="130"/>
      <c r="AT376" s="130"/>
    </row>
    <row r="378" spans="1:46" s="18" customFormat="1">
      <c r="A378" s="17" t="s">
        <v>77</v>
      </c>
      <c r="B378" s="10"/>
      <c r="C378" s="10"/>
      <c r="D378" s="10"/>
      <c r="E378" s="10"/>
      <c r="F378" s="10"/>
      <c r="G378" s="10"/>
      <c r="H378" s="10"/>
      <c r="I378" s="10"/>
      <c r="J378" s="10"/>
      <c r="K378" s="130"/>
      <c r="L378" s="130"/>
      <c r="M378" s="148"/>
      <c r="N378" s="130"/>
      <c r="O378" s="130"/>
      <c r="P378" s="130"/>
      <c r="Q378" s="130"/>
      <c r="R378" s="130"/>
      <c r="S378" s="130"/>
      <c r="T378" s="130"/>
      <c r="U378" s="130"/>
      <c r="V378" s="130"/>
      <c r="W378" s="130"/>
      <c r="X378" s="130"/>
      <c r="Y378" s="130"/>
      <c r="Z378" s="130"/>
      <c r="AA378" s="130"/>
      <c r="AB378" s="130"/>
      <c r="AC378" s="130"/>
      <c r="AD378" s="130"/>
      <c r="AE378" s="130"/>
      <c r="AF378" s="130"/>
      <c r="AG378" s="130"/>
      <c r="AH378" s="130"/>
      <c r="AI378" s="130"/>
      <c r="AJ378" s="130"/>
      <c r="AK378" s="130"/>
      <c r="AL378" s="130"/>
      <c r="AM378" s="130"/>
      <c r="AN378" s="130"/>
      <c r="AO378" s="130"/>
      <c r="AP378" s="130"/>
      <c r="AQ378" s="130"/>
      <c r="AR378" s="130"/>
      <c r="AS378" s="130"/>
      <c r="AT378" s="130"/>
    </row>
    <row r="379" spans="1:46" s="18" customFormat="1" ht="112.5" customHeight="1">
      <c r="A379" s="142" t="s">
        <v>78</v>
      </c>
      <c r="B379" s="142"/>
      <c r="C379" s="142"/>
      <c r="D379" s="142"/>
      <c r="E379" s="142"/>
      <c r="F379" s="142"/>
      <c r="G379" s="142"/>
      <c r="H379" s="142"/>
      <c r="I379" s="142"/>
      <c r="J379" s="142"/>
      <c r="K379" s="130"/>
      <c r="L379" s="130"/>
      <c r="M379" s="148"/>
      <c r="N379" s="130"/>
      <c r="O379" s="130"/>
      <c r="P379" s="130"/>
      <c r="Q379" s="130"/>
      <c r="R379" s="130"/>
      <c r="S379" s="130"/>
      <c r="T379" s="130"/>
      <c r="U379" s="130"/>
      <c r="V379" s="130"/>
      <c r="W379" s="130"/>
      <c r="X379" s="130"/>
      <c r="Y379" s="130"/>
      <c r="Z379" s="130"/>
      <c r="AA379" s="130"/>
      <c r="AB379" s="130"/>
      <c r="AC379" s="130"/>
      <c r="AD379" s="130"/>
      <c r="AE379" s="130"/>
      <c r="AF379" s="130"/>
      <c r="AG379" s="130"/>
      <c r="AH379" s="130"/>
      <c r="AI379" s="130"/>
      <c r="AJ379" s="130"/>
      <c r="AK379" s="130"/>
      <c r="AL379" s="130"/>
      <c r="AM379" s="130"/>
      <c r="AN379" s="130"/>
      <c r="AO379" s="130"/>
      <c r="AP379" s="130"/>
      <c r="AQ379" s="130"/>
      <c r="AR379" s="130"/>
      <c r="AS379" s="130"/>
      <c r="AT379" s="130"/>
    </row>
    <row r="381" spans="1:46" s="18" customFormat="1" ht="57" customHeight="1">
      <c r="A381" s="142" t="s">
        <v>79</v>
      </c>
      <c r="B381" s="142"/>
      <c r="C381" s="142"/>
      <c r="D381" s="142"/>
      <c r="E381" s="142"/>
      <c r="F381" s="142"/>
      <c r="G381" s="142"/>
      <c r="H381" s="142"/>
      <c r="I381" s="142"/>
      <c r="J381" s="142"/>
      <c r="K381" s="130"/>
      <c r="L381" s="130"/>
      <c r="M381" s="148"/>
      <c r="N381" s="130"/>
      <c r="O381" s="130"/>
      <c r="P381" s="130"/>
      <c r="Q381" s="130"/>
      <c r="R381" s="130"/>
      <c r="S381" s="130"/>
      <c r="T381" s="130"/>
      <c r="U381" s="130"/>
      <c r="V381" s="130"/>
      <c r="W381" s="130"/>
      <c r="X381" s="130"/>
      <c r="Y381" s="130"/>
      <c r="Z381" s="130"/>
      <c r="AA381" s="130"/>
      <c r="AB381" s="130"/>
      <c r="AC381" s="130"/>
      <c r="AD381" s="130"/>
      <c r="AE381" s="130"/>
      <c r="AF381" s="130"/>
      <c r="AG381" s="130"/>
      <c r="AH381" s="130"/>
      <c r="AI381" s="130"/>
      <c r="AJ381" s="130"/>
      <c r="AK381" s="130"/>
      <c r="AL381" s="130"/>
      <c r="AM381" s="130"/>
      <c r="AN381" s="130"/>
      <c r="AO381" s="130"/>
      <c r="AP381" s="130"/>
      <c r="AQ381" s="130"/>
      <c r="AR381" s="130"/>
      <c r="AS381" s="130"/>
      <c r="AT381" s="130"/>
    </row>
    <row r="383" spans="1:46" s="18" customFormat="1" ht="38.25" customHeight="1">
      <c r="A383" s="142" t="s">
        <v>80</v>
      </c>
      <c r="B383" s="142"/>
      <c r="C383" s="142"/>
      <c r="D383" s="142"/>
      <c r="E383" s="142"/>
      <c r="F383" s="142"/>
      <c r="G383" s="142"/>
      <c r="H383" s="142"/>
      <c r="I383" s="142"/>
      <c r="J383" s="142"/>
      <c r="K383" s="130"/>
      <c r="L383" s="130"/>
      <c r="M383" s="148"/>
      <c r="N383" s="130"/>
      <c r="O383" s="130"/>
      <c r="P383" s="130"/>
      <c r="Q383" s="130"/>
      <c r="R383" s="130"/>
      <c r="S383" s="130"/>
      <c r="T383" s="130"/>
      <c r="U383" s="130"/>
      <c r="V383" s="130"/>
      <c r="W383" s="130"/>
      <c r="X383" s="130"/>
      <c r="Y383" s="130"/>
      <c r="Z383" s="130"/>
      <c r="AA383" s="130"/>
      <c r="AB383" s="130"/>
      <c r="AC383" s="130"/>
      <c r="AD383" s="130"/>
      <c r="AE383" s="130"/>
      <c r="AF383" s="130"/>
      <c r="AG383" s="130"/>
      <c r="AH383" s="130"/>
      <c r="AI383" s="130"/>
      <c r="AJ383" s="130"/>
      <c r="AK383" s="130"/>
      <c r="AL383" s="130"/>
      <c r="AM383" s="130"/>
      <c r="AN383" s="130"/>
      <c r="AO383" s="130"/>
      <c r="AP383" s="130"/>
      <c r="AQ383" s="130"/>
      <c r="AR383" s="130"/>
      <c r="AS383" s="130"/>
      <c r="AT383" s="130"/>
    </row>
    <row r="393" spans="1:46" s="10" customFormat="1" ht="74.099999999999994" customHeight="1">
      <c r="K393" s="130"/>
      <c r="L393" s="130"/>
      <c r="M393" s="148"/>
      <c r="N393" s="130"/>
      <c r="O393" s="130"/>
      <c r="P393" s="130"/>
      <c r="Q393" s="130"/>
      <c r="R393" s="130"/>
      <c r="S393" s="130"/>
      <c r="T393" s="130"/>
      <c r="U393" s="130"/>
      <c r="V393" s="130"/>
      <c r="W393" s="130"/>
      <c r="X393" s="130"/>
      <c r="Y393" s="185"/>
      <c r="Z393" s="185"/>
      <c r="AA393" s="185"/>
      <c r="AB393" s="185"/>
      <c r="AC393" s="185"/>
      <c r="AD393" s="185"/>
      <c r="AE393" s="185"/>
      <c r="AF393" s="185"/>
      <c r="AG393" s="185"/>
      <c r="AH393" s="185"/>
      <c r="AI393" s="185"/>
      <c r="AJ393" s="185"/>
      <c r="AK393" s="185"/>
      <c r="AL393" s="185"/>
      <c r="AM393" s="185"/>
      <c r="AN393" s="185"/>
      <c r="AO393" s="185"/>
      <c r="AP393" s="185"/>
      <c r="AQ393" s="185"/>
      <c r="AR393" s="185"/>
      <c r="AS393" s="185"/>
      <c r="AT393" s="185"/>
    </row>
    <row r="394" spans="1:46" s="10" customFormat="1" ht="32.1" customHeight="1">
      <c r="K394" s="130"/>
      <c r="L394" s="130"/>
      <c r="M394" s="148"/>
      <c r="N394" s="130"/>
      <c r="O394" s="130"/>
      <c r="P394" s="130"/>
      <c r="Q394" s="130"/>
      <c r="R394" s="130"/>
      <c r="S394" s="130"/>
      <c r="T394" s="130"/>
      <c r="U394" s="130"/>
      <c r="V394" s="130"/>
      <c r="W394" s="130"/>
      <c r="X394" s="130"/>
      <c r="Y394" s="185"/>
      <c r="Z394" s="185"/>
      <c r="AA394" s="185"/>
      <c r="AB394" s="185"/>
      <c r="AC394" s="185"/>
      <c r="AD394" s="185"/>
      <c r="AE394" s="185"/>
      <c r="AF394" s="185"/>
      <c r="AG394" s="185"/>
      <c r="AH394" s="185"/>
      <c r="AI394" s="185"/>
      <c r="AJ394" s="185"/>
      <c r="AK394" s="185"/>
      <c r="AL394" s="185"/>
      <c r="AM394" s="185"/>
      <c r="AN394" s="185"/>
      <c r="AO394" s="185"/>
      <c r="AP394" s="185"/>
      <c r="AQ394" s="185"/>
      <c r="AR394" s="185"/>
      <c r="AS394" s="185"/>
      <c r="AT394" s="185"/>
    </row>
    <row r="395" spans="1:46" s="10" customFormat="1" ht="72" customHeight="1">
      <c r="K395" s="130"/>
      <c r="L395" s="130"/>
      <c r="M395" s="148"/>
      <c r="N395" s="130"/>
      <c r="O395" s="130"/>
      <c r="P395" s="130"/>
      <c r="Q395" s="130"/>
      <c r="R395" s="130"/>
      <c r="S395" s="130"/>
      <c r="T395" s="130"/>
      <c r="U395" s="130"/>
      <c r="V395" s="130"/>
      <c r="W395" s="130"/>
      <c r="X395" s="130"/>
      <c r="Y395" s="185"/>
      <c r="Z395" s="185"/>
      <c r="AA395" s="185"/>
      <c r="AB395" s="185"/>
      <c r="AC395" s="185"/>
      <c r="AD395" s="185"/>
      <c r="AE395" s="185"/>
      <c r="AF395" s="185"/>
      <c r="AG395" s="185"/>
      <c r="AH395" s="185"/>
      <c r="AI395" s="185"/>
      <c r="AJ395" s="185"/>
      <c r="AK395" s="185"/>
      <c r="AL395" s="185"/>
      <c r="AM395" s="185"/>
      <c r="AN395" s="185"/>
      <c r="AO395" s="185"/>
      <c r="AP395" s="185"/>
      <c r="AQ395" s="185"/>
      <c r="AR395" s="185"/>
      <c r="AS395" s="185"/>
      <c r="AT395" s="185"/>
    </row>
    <row r="397" spans="1:46" s="10" customFormat="1" ht="60.75" customHeight="1">
      <c r="K397" s="130"/>
      <c r="L397" s="130"/>
      <c r="M397" s="148"/>
      <c r="N397" s="130"/>
      <c r="O397" s="130"/>
      <c r="P397" s="130"/>
      <c r="Q397" s="130"/>
      <c r="R397" s="130"/>
      <c r="S397" s="130"/>
      <c r="T397" s="130"/>
      <c r="U397" s="130"/>
      <c r="V397" s="130"/>
      <c r="W397" s="130"/>
      <c r="X397" s="130"/>
      <c r="Y397" s="185"/>
      <c r="Z397" s="185"/>
      <c r="AA397" s="185"/>
      <c r="AB397" s="185"/>
      <c r="AC397" s="185"/>
      <c r="AD397" s="185"/>
      <c r="AE397" s="185"/>
      <c r="AF397" s="185"/>
      <c r="AG397" s="185"/>
      <c r="AH397" s="185"/>
      <c r="AI397" s="185"/>
      <c r="AJ397" s="185"/>
      <c r="AK397" s="185"/>
      <c r="AL397" s="185"/>
      <c r="AM397" s="185"/>
      <c r="AN397" s="185"/>
      <c r="AO397" s="185"/>
      <c r="AP397" s="185"/>
      <c r="AQ397" s="185"/>
      <c r="AR397" s="185"/>
      <c r="AS397" s="185"/>
      <c r="AT397" s="185"/>
    </row>
    <row r="398" spans="1:46" s="10" customFormat="1">
      <c r="A398" s="11" t="str">
        <f>A2</f>
        <v>LITERACY 4 LIFE</v>
      </c>
      <c r="K398" s="130"/>
      <c r="L398" s="130"/>
      <c r="M398" s="148"/>
      <c r="N398" s="130"/>
      <c r="O398" s="130"/>
      <c r="P398" s="130"/>
      <c r="Q398" s="130"/>
      <c r="R398" s="130"/>
      <c r="S398" s="130"/>
      <c r="T398" s="130"/>
      <c r="U398" s="130"/>
      <c r="V398" s="130"/>
      <c r="W398" s="130"/>
      <c r="X398" s="130"/>
      <c r="Y398" s="185"/>
      <c r="Z398" s="185"/>
      <c r="AA398" s="185"/>
      <c r="AB398" s="185"/>
      <c r="AC398" s="185"/>
      <c r="AD398" s="185"/>
      <c r="AE398" s="185"/>
      <c r="AF398" s="185"/>
      <c r="AG398" s="185"/>
      <c r="AH398" s="185"/>
      <c r="AI398" s="185"/>
      <c r="AJ398" s="185"/>
      <c r="AK398" s="185"/>
      <c r="AL398" s="185"/>
      <c r="AM398" s="185"/>
      <c r="AN398" s="185"/>
      <c r="AO398" s="185"/>
      <c r="AP398" s="185"/>
      <c r="AQ398" s="185"/>
      <c r="AR398" s="185"/>
      <c r="AS398" s="185"/>
      <c r="AT398" s="185"/>
    </row>
    <row r="399" spans="1:46" s="10" customFormat="1">
      <c r="A399" s="11" t="str">
        <f>A3</f>
        <v>STATEMENT OF AFFAIRS FOR THE PERIOD ENDED 31ST DECEMBER 2024</v>
      </c>
      <c r="K399" s="130"/>
      <c r="L399" s="130"/>
      <c r="M399" s="148"/>
      <c r="N399" s="130"/>
      <c r="O399" s="130"/>
      <c r="P399" s="130"/>
      <c r="Q399" s="130"/>
      <c r="R399" s="130"/>
      <c r="S399" s="130"/>
      <c r="T399" s="130"/>
      <c r="U399" s="130"/>
      <c r="V399" s="130"/>
      <c r="W399" s="130"/>
      <c r="X399" s="130"/>
      <c r="Y399" s="185"/>
      <c r="Z399" s="185"/>
      <c r="AA399" s="185"/>
      <c r="AB399" s="185"/>
      <c r="AC399" s="185"/>
      <c r="AD399" s="185"/>
      <c r="AE399" s="185"/>
      <c r="AF399" s="185"/>
      <c r="AG399" s="185"/>
      <c r="AH399" s="185"/>
      <c r="AI399" s="185"/>
      <c r="AJ399" s="185"/>
      <c r="AK399" s="185"/>
      <c r="AL399" s="185"/>
      <c r="AM399" s="185"/>
      <c r="AN399" s="185"/>
      <c r="AO399" s="185"/>
      <c r="AP399" s="185"/>
      <c r="AQ399" s="185"/>
      <c r="AR399" s="185"/>
      <c r="AS399" s="185"/>
      <c r="AT399" s="185"/>
    </row>
    <row r="400" spans="1:46" s="10" customFormat="1">
      <c r="A400" s="11"/>
      <c r="K400" s="130"/>
      <c r="L400" s="130"/>
      <c r="M400" s="148"/>
      <c r="N400" s="130"/>
      <c r="O400" s="130"/>
      <c r="P400" s="130"/>
      <c r="Q400" s="130"/>
      <c r="R400" s="130"/>
      <c r="S400" s="130"/>
      <c r="T400" s="130"/>
      <c r="U400" s="130"/>
      <c r="V400" s="130"/>
      <c r="W400" s="130"/>
      <c r="X400" s="130"/>
      <c r="Y400" s="185"/>
      <c r="Z400" s="185"/>
      <c r="AA400" s="185"/>
      <c r="AB400" s="185"/>
      <c r="AC400" s="185"/>
      <c r="AD400" s="185"/>
      <c r="AE400" s="185"/>
      <c r="AF400" s="185"/>
      <c r="AG400" s="185"/>
      <c r="AH400" s="185"/>
      <c r="AI400" s="185"/>
      <c r="AJ400" s="185"/>
      <c r="AK400" s="185"/>
      <c r="AL400" s="185"/>
      <c r="AM400" s="185"/>
      <c r="AN400" s="185"/>
      <c r="AO400" s="185"/>
      <c r="AP400" s="185"/>
      <c r="AQ400" s="185"/>
      <c r="AR400" s="185"/>
      <c r="AS400" s="185"/>
      <c r="AT400" s="185"/>
    </row>
    <row r="401" spans="1:46" s="10" customFormat="1">
      <c r="A401" s="11"/>
      <c r="K401" s="130"/>
      <c r="L401" s="130"/>
      <c r="M401" s="148"/>
      <c r="N401" s="130"/>
      <c r="O401" s="130"/>
      <c r="P401" s="130"/>
      <c r="Q401" s="130"/>
      <c r="R401" s="130"/>
      <c r="S401" s="130"/>
      <c r="T401" s="130"/>
      <c r="U401" s="130"/>
      <c r="V401" s="130"/>
      <c r="W401" s="130"/>
      <c r="X401" s="130"/>
      <c r="Y401" s="185"/>
      <c r="Z401" s="185"/>
      <c r="AA401" s="185"/>
      <c r="AB401" s="185"/>
      <c r="AC401" s="185"/>
      <c r="AD401" s="185"/>
      <c r="AE401" s="185"/>
      <c r="AF401" s="185"/>
      <c r="AG401" s="185"/>
      <c r="AH401" s="185"/>
      <c r="AI401" s="185"/>
      <c r="AJ401" s="185"/>
      <c r="AK401" s="185"/>
      <c r="AL401" s="185"/>
      <c r="AM401" s="185"/>
      <c r="AN401" s="185"/>
      <c r="AO401" s="185"/>
      <c r="AP401" s="185"/>
      <c r="AQ401" s="185"/>
      <c r="AR401" s="185"/>
      <c r="AS401" s="185"/>
      <c r="AT401" s="185"/>
    </row>
    <row r="402" spans="1:46" s="10" customFormat="1">
      <c r="A402" s="17" t="s">
        <v>69</v>
      </c>
      <c r="K402" s="130"/>
      <c r="L402" s="130"/>
      <c r="M402" s="148"/>
      <c r="N402" s="130"/>
      <c r="O402" s="130"/>
      <c r="P402" s="130"/>
      <c r="Q402" s="130"/>
      <c r="R402" s="130"/>
      <c r="S402" s="130"/>
      <c r="T402" s="130"/>
      <c r="U402" s="130"/>
      <c r="V402" s="130"/>
      <c r="W402" s="130"/>
      <c r="X402" s="130"/>
      <c r="Y402" s="185"/>
      <c r="Z402" s="185"/>
      <c r="AA402" s="185"/>
      <c r="AB402" s="185"/>
      <c r="AC402" s="185"/>
      <c r="AD402" s="185"/>
      <c r="AE402" s="185"/>
      <c r="AF402" s="185"/>
      <c r="AG402" s="185"/>
      <c r="AH402" s="185"/>
      <c r="AI402" s="185"/>
      <c r="AJ402" s="185"/>
      <c r="AK402" s="185"/>
      <c r="AL402" s="185"/>
      <c r="AM402" s="185"/>
      <c r="AN402" s="185"/>
      <c r="AO402" s="185"/>
      <c r="AP402" s="185"/>
      <c r="AQ402" s="185"/>
      <c r="AR402" s="185"/>
      <c r="AS402" s="185"/>
      <c r="AT402" s="185"/>
    </row>
    <row r="403" spans="1:46" s="10" customFormat="1">
      <c r="A403" s="17"/>
      <c r="K403" s="130"/>
      <c r="L403" s="130"/>
      <c r="M403" s="148"/>
      <c r="N403" s="130"/>
      <c r="O403" s="130"/>
      <c r="P403" s="130"/>
      <c r="Q403" s="130"/>
      <c r="R403" s="130"/>
      <c r="S403" s="130"/>
      <c r="T403" s="130"/>
      <c r="U403" s="130"/>
      <c r="V403" s="130"/>
      <c r="W403" s="130"/>
      <c r="X403" s="130"/>
      <c r="Y403" s="185"/>
      <c r="Z403" s="185"/>
      <c r="AA403" s="185"/>
      <c r="AB403" s="185"/>
      <c r="AC403" s="185"/>
      <c r="AD403" s="185"/>
      <c r="AE403" s="185"/>
      <c r="AF403" s="185"/>
      <c r="AG403" s="185"/>
      <c r="AH403" s="185"/>
      <c r="AI403" s="185"/>
      <c r="AJ403" s="185"/>
      <c r="AK403" s="185"/>
      <c r="AL403" s="185"/>
      <c r="AM403" s="185"/>
      <c r="AN403" s="185"/>
      <c r="AO403" s="185"/>
      <c r="AP403" s="185"/>
      <c r="AQ403" s="185"/>
      <c r="AR403" s="185"/>
      <c r="AS403" s="185"/>
      <c r="AT403" s="185"/>
    </row>
    <row r="404" spans="1:46" s="10" customFormat="1">
      <c r="A404" s="17"/>
      <c r="K404" s="130"/>
      <c r="L404" s="130"/>
      <c r="M404" s="148"/>
      <c r="N404" s="130"/>
      <c r="O404" s="130"/>
      <c r="P404" s="130"/>
      <c r="Q404" s="130"/>
      <c r="R404" s="130"/>
      <c r="S404" s="130"/>
      <c r="T404" s="130"/>
      <c r="U404" s="130"/>
      <c r="V404" s="130"/>
      <c r="W404" s="130"/>
      <c r="X404" s="130"/>
      <c r="Y404" s="185"/>
      <c r="Z404" s="185"/>
      <c r="AA404" s="185"/>
      <c r="AB404" s="185"/>
      <c r="AC404" s="185"/>
      <c r="AD404" s="185"/>
      <c r="AE404" s="185"/>
      <c r="AF404" s="185"/>
      <c r="AG404" s="185"/>
      <c r="AH404" s="185"/>
      <c r="AI404" s="185"/>
      <c r="AJ404" s="185"/>
      <c r="AK404" s="185"/>
      <c r="AL404" s="185"/>
      <c r="AM404" s="185"/>
      <c r="AN404" s="185"/>
      <c r="AO404" s="185"/>
      <c r="AP404" s="185"/>
      <c r="AQ404" s="185"/>
      <c r="AR404" s="185"/>
      <c r="AS404" s="185"/>
      <c r="AT404" s="185"/>
    </row>
    <row r="405" spans="1:46" s="10" customFormat="1" ht="19.5">
      <c r="A405" s="11" t="s">
        <v>81</v>
      </c>
      <c r="K405" s="130"/>
      <c r="L405" s="130"/>
      <c r="M405" s="148"/>
      <c r="N405" s="130"/>
      <c r="O405" s="130"/>
      <c r="P405" s="130"/>
      <c r="Q405" s="130"/>
      <c r="R405" s="130"/>
      <c r="S405" s="130"/>
      <c r="T405" s="130"/>
      <c r="U405" s="130"/>
      <c r="V405" s="130"/>
      <c r="W405" s="130"/>
      <c r="X405" s="130"/>
      <c r="Y405" s="185"/>
      <c r="Z405" s="185"/>
      <c r="AA405" s="185"/>
      <c r="AB405" s="185"/>
      <c r="AC405" s="185"/>
      <c r="AD405" s="185"/>
      <c r="AE405" s="185"/>
      <c r="AF405" s="185"/>
      <c r="AG405" s="185"/>
      <c r="AH405" s="185"/>
      <c r="AI405" s="185"/>
      <c r="AJ405" s="185"/>
      <c r="AK405" s="185"/>
      <c r="AL405" s="185"/>
      <c r="AM405" s="185"/>
      <c r="AN405" s="185"/>
      <c r="AO405" s="185"/>
      <c r="AP405" s="185"/>
      <c r="AQ405" s="185"/>
      <c r="AR405" s="185"/>
      <c r="AS405" s="185"/>
      <c r="AT405" s="185"/>
    </row>
    <row r="406" spans="1:46" s="18" customFormat="1">
      <c r="A406" s="17"/>
      <c r="B406" s="10"/>
      <c r="C406" s="10"/>
      <c r="D406" s="10"/>
      <c r="E406" s="10"/>
      <c r="F406" s="10"/>
      <c r="G406" s="10"/>
      <c r="H406" s="10"/>
      <c r="I406" s="10"/>
      <c r="J406" s="10"/>
      <c r="K406" s="130"/>
      <c r="L406" s="130"/>
      <c r="M406" s="148"/>
      <c r="N406" s="130"/>
      <c r="O406" s="130"/>
      <c r="P406" s="130"/>
      <c r="Q406" s="130"/>
      <c r="R406" s="130"/>
      <c r="S406" s="130"/>
      <c r="T406" s="130"/>
      <c r="U406" s="130"/>
      <c r="V406" s="130"/>
      <c r="W406" s="130"/>
      <c r="X406" s="130"/>
      <c r="Y406" s="130"/>
      <c r="Z406" s="130"/>
      <c r="AA406" s="130"/>
      <c r="AB406" s="130"/>
      <c r="AC406" s="130"/>
      <c r="AD406" s="130"/>
      <c r="AE406" s="130"/>
      <c r="AF406" s="130"/>
      <c r="AG406" s="130"/>
      <c r="AH406" s="130"/>
      <c r="AI406" s="130"/>
      <c r="AJ406" s="130"/>
      <c r="AK406" s="130"/>
      <c r="AL406" s="130"/>
      <c r="AM406" s="130"/>
      <c r="AN406" s="130"/>
      <c r="AO406" s="130"/>
      <c r="AP406" s="130"/>
      <c r="AQ406" s="130"/>
      <c r="AR406" s="130"/>
      <c r="AS406" s="130"/>
      <c r="AT406" s="130"/>
    </row>
    <row r="407" spans="1:46" s="18" customFormat="1">
      <c r="A407" s="17" t="s">
        <v>82</v>
      </c>
      <c r="B407" s="10"/>
      <c r="C407" s="10"/>
      <c r="D407" s="10"/>
      <c r="E407" s="10"/>
      <c r="F407" s="10"/>
      <c r="G407" s="10"/>
      <c r="H407" s="10"/>
      <c r="I407" s="10"/>
      <c r="J407" s="10"/>
      <c r="K407" s="130"/>
      <c r="L407" s="130"/>
      <c r="M407" s="148"/>
      <c r="N407" s="130"/>
      <c r="O407" s="130"/>
      <c r="P407" s="130"/>
      <c r="Q407" s="130"/>
      <c r="R407" s="130"/>
      <c r="S407" s="130"/>
      <c r="T407" s="130"/>
      <c r="U407" s="130"/>
      <c r="V407" s="130"/>
      <c r="W407" s="130"/>
      <c r="X407" s="130"/>
      <c r="Y407" s="130"/>
      <c r="Z407" s="130"/>
      <c r="AA407" s="130"/>
      <c r="AB407" s="130"/>
      <c r="AC407" s="130"/>
      <c r="AD407" s="130"/>
      <c r="AE407" s="130"/>
      <c r="AF407" s="130"/>
      <c r="AG407" s="130"/>
      <c r="AH407" s="130"/>
      <c r="AI407" s="130"/>
      <c r="AJ407" s="130"/>
      <c r="AK407" s="130"/>
      <c r="AL407" s="130"/>
      <c r="AM407" s="130"/>
      <c r="AN407" s="130"/>
      <c r="AO407" s="130"/>
      <c r="AP407" s="130"/>
      <c r="AQ407" s="130"/>
      <c r="AR407" s="130"/>
      <c r="AS407" s="130"/>
      <c r="AT407" s="130"/>
    </row>
    <row r="408" spans="1:46" s="18" customFormat="1" ht="111" customHeight="1">
      <c r="A408" s="142" t="s">
        <v>83</v>
      </c>
      <c r="B408" s="142"/>
      <c r="C408" s="142"/>
      <c r="D408" s="142"/>
      <c r="E408" s="142"/>
      <c r="F408" s="142"/>
      <c r="G408" s="142"/>
      <c r="H408" s="142"/>
      <c r="I408" s="142"/>
      <c r="J408" s="142"/>
      <c r="K408" s="130"/>
      <c r="L408" s="130"/>
      <c r="M408" s="148"/>
      <c r="N408" s="130"/>
      <c r="O408" s="130"/>
      <c r="P408" s="130"/>
      <c r="Q408" s="130"/>
      <c r="R408" s="130"/>
      <c r="S408" s="130"/>
      <c r="T408" s="130"/>
      <c r="U408" s="130"/>
      <c r="V408" s="130"/>
      <c r="W408" s="130"/>
      <c r="X408" s="130"/>
      <c r="Y408" s="130"/>
      <c r="Z408" s="130"/>
      <c r="AA408" s="130"/>
      <c r="AB408" s="130"/>
      <c r="AC408" s="130"/>
      <c r="AD408" s="130"/>
      <c r="AE408" s="130"/>
      <c r="AF408" s="130"/>
      <c r="AG408" s="130"/>
      <c r="AH408" s="130"/>
      <c r="AI408" s="130"/>
      <c r="AJ408" s="130"/>
      <c r="AK408" s="130"/>
      <c r="AL408" s="130"/>
      <c r="AM408" s="130"/>
      <c r="AN408" s="130"/>
      <c r="AO408" s="130"/>
      <c r="AP408" s="130"/>
      <c r="AQ408" s="130"/>
      <c r="AR408" s="130"/>
      <c r="AS408" s="130"/>
      <c r="AT408" s="130"/>
    </row>
    <row r="410" spans="1:46" s="18" customFormat="1" ht="112.5" customHeight="1">
      <c r="A410" s="142" t="s">
        <v>84</v>
      </c>
      <c r="B410" s="142"/>
      <c r="C410" s="142"/>
      <c r="D410" s="142"/>
      <c r="E410" s="142"/>
      <c r="F410" s="142"/>
      <c r="G410" s="142"/>
      <c r="H410" s="142"/>
      <c r="I410" s="142"/>
      <c r="J410" s="142"/>
      <c r="K410" s="130"/>
      <c r="L410" s="130"/>
      <c r="M410" s="148"/>
      <c r="N410" s="130"/>
      <c r="O410" s="130"/>
      <c r="P410" s="130"/>
      <c r="Q410" s="130"/>
      <c r="R410" s="130"/>
      <c r="S410" s="130"/>
      <c r="T410" s="130"/>
      <c r="U410" s="130"/>
      <c r="V410" s="130"/>
      <c r="W410" s="130"/>
      <c r="X410" s="130"/>
      <c r="Y410" s="130"/>
      <c r="Z410" s="130"/>
      <c r="AA410" s="130"/>
      <c r="AB410" s="130"/>
      <c r="AC410" s="130"/>
      <c r="AD410" s="130"/>
      <c r="AE410" s="130"/>
      <c r="AF410" s="130"/>
      <c r="AG410" s="130"/>
      <c r="AH410" s="130"/>
      <c r="AI410" s="130"/>
      <c r="AJ410" s="130"/>
      <c r="AK410" s="130"/>
      <c r="AL410" s="130"/>
      <c r="AM410" s="130"/>
      <c r="AN410" s="130"/>
      <c r="AO410" s="130"/>
      <c r="AP410" s="130"/>
      <c r="AQ410" s="130"/>
      <c r="AR410" s="130"/>
      <c r="AS410" s="130"/>
      <c r="AT410" s="130"/>
    </row>
    <row r="411" spans="1:46" s="18" customFormat="1">
      <c r="A411" s="142"/>
      <c r="B411" s="142"/>
      <c r="C411" s="142"/>
      <c r="D411" s="142"/>
      <c r="E411" s="142"/>
      <c r="F411" s="142"/>
      <c r="G411" s="142"/>
      <c r="H411" s="142"/>
      <c r="I411" s="142"/>
      <c r="J411" s="142"/>
      <c r="K411" s="130"/>
      <c r="L411" s="130"/>
      <c r="M411" s="148"/>
      <c r="N411" s="130"/>
      <c r="O411" s="130"/>
      <c r="P411" s="130"/>
      <c r="Q411" s="130"/>
      <c r="R411" s="130"/>
      <c r="S411" s="130"/>
      <c r="T411" s="130"/>
      <c r="U411" s="130"/>
      <c r="V411" s="130"/>
      <c r="W411" s="130"/>
      <c r="X411" s="130"/>
      <c r="Y411" s="130"/>
      <c r="Z411" s="130"/>
      <c r="AA411" s="130"/>
      <c r="AB411" s="130"/>
      <c r="AC411" s="130"/>
      <c r="AD411" s="130"/>
      <c r="AE411" s="130"/>
      <c r="AF411" s="130"/>
      <c r="AG411" s="130"/>
      <c r="AH411" s="130"/>
      <c r="AI411" s="130"/>
      <c r="AJ411" s="130"/>
      <c r="AK411" s="130"/>
      <c r="AL411" s="130"/>
      <c r="AM411" s="130"/>
      <c r="AN411" s="130"/>
      <c r="AO411" s="130"/>
      <c r="AP411" s="130"/>
      <c r="AQ411" s="130"/>
      <c r="AR411" s="130"/>
      <c r="AS411" s="130"/>
      <c r="AT411" s="130"/>
    </row>
    <row r="412" spans="1:46" s="18" customFormat="1">
      <c r="A412" s="17" t="s">
        <v>85</v>
      </c>
      <c r="B412" s="10"/>
      <c r="C412" s="10"/>
      <c r="D412" s="10"/>
      <c r="E412" s="10"/>
      <c r="F412" s="10"/>
      <c r="G412" s="10"/>
      <c r="H412" s="10"/>
      <c r="I412" s="10"/>
      <c r="J412" s="10"/>
      <c r="K412" s="130"/>
      <c r="L412" s="130"/>
      <c r="M412" s="148"/>
      <c r="N412" s="130"/>
      <c r="O412" s="130"/>
      <c r="P412" s="130"/>
      <c r="Q412" s="130"/>
      <c r="R412" s="130"/>
      <c r="S412" s="130"/>
      <c r="T412" s="130"/>
      <c r="U412" s="130"/>
      <c r="V412" s="130"/>
      <c r="W412" s="130"/>
      <c r="X412" s="130"/>
      <c r="Y412" s="130"/>
      <c r="Z412" s="130"/>
      <c r="AA412" s="130"/>
      <c r="AB412" s="130"/>
      <c r="AC412" s="130"/>
      <c r="AD412" s="130"/>
      <c r="AE412" s="130"/>
      <c r="AF412" s="130"/>
      <c r="AG412" s="130"/>
      <c r="AH412" s="130"/>
      <c r="AI412" s="130"/>
      <c r="AJ412" s="130"/>
      <c r="AK412" s="130"/>
      <c r="AL412" s="130"/>
      <c r="AM412" s="130"/>
      <c r="AN412" s="130"/>
      <c r="AO412" s="130"/>
      <c r="AP412" s="130"/>
      <c r="AQ412" s="130"/>
      <c r="AR412" s="130"/>
      <c r="AS412" s="130"/>
      <c r="AT412" s="130"/>
    </row>
    <row r="413" spans="1:46" s="18" customFormat="1" ht="18" customHeight="1">
      <c r="A413" s="142" t="s">
        <v>86</v>
      </c>
      <c r="B413" s="142"/>
      <c r="C413" s="142"/>
      <c r="D413" s="142"/>
      <c r="E413" s="142"/>
      <c r="F413" s="142"/>
      <c r="G413" s="142"/>
      <c r="H413" s="142"/>
      <c r="I413" s="142"/>
      <c r="J413" s="142"/>
      <c r="K413" s="130"/>
      <c r="L413" s="130"/>
      <c r="M413" s="148"/>
      <c r="N413" s="130"/>
      <c r="O413" s="130"/>
      <c r="P413" s="130"/>
      <c r="Q413" s="130"/>
      <c r="R413" s="130"/>
      <c r="S413" s="130"/>
      <c r="T413" s="130"/>
      <c r="U413" s="130"/>
      <c r="V413" s="130"/>
      <c r="W413" s="130"/>
      <c r="X413" s="130"/>
      <c r="Y413" s="130"/>
      <c r="Z413" s="130"/>
      <c r="AA413" s="130"/>
      <c r="AB413" s="130"/>
      <c r="AC413" s="130"/>
      <c r="AD413" s="130"/>
      <c r="AE413" s="130"/>
      <c r="AF413" s="130"/>
      <c r="AG413" s="130"/>
      <c r="AH413" s="130"/>
      <c r="AI413" s="130"/>
      <c r="AJ413" s="130"/>
      <c r="AK413" s="130"/>
      <c r="AL413" s="130"/>
      <c r="AM413" s="130"/>
      <c r="AN413" s="130"/>
      <c r="AO413" s="130"/>
      <c r="AP413" s="130"/>
      <c r="AQ413" s="130"/>
      <c r="AR413" s="130"/>
      <c r="AS413" s="130"/>
      <c r="AT413" s="130"/>
    </row>
    <row r="414" spans="1:46" s="18" customFormat="1" ht="13.5" customHeight="1">
      <c r="A414" s="10"/>
      <c r="B414" s="10"/>
      <c r="C414" s="10"/>
      <c r="D414" s="10"/>
      <c r="E414" s="10"/>
      <c r="F414" s="10"/>
      <c r="G414" s="10"/>
      <c r="H414" s="10"/>
      <c r="I414" s="10"/>
      <c r="J414" s="10"/>
      <c r="K414" s="130"/>
      <c r="L414" s="130"/>
      <c r="M414" s="148"/>
      <c r="N414" s="130"/>
      <c r="O414" s="130"/>
      <c r="P414" s="130"/>
      <c r="Q414" s="130"/>
      <c r="R414" s="130"/>
      <c r="S414" s="130"/>
      <c r="T414" s="130"/>
      <c r="U414" s="130"/>
      <c r="V414" s="130"/>
      <c r="W414" s="130"/>
      <c r="X414" s="130"/>
      <c r="Y414" s="130"/>
      <c r="Z414" s="130"/>
      <c r="AA414" s="130"/>
      <c r="AB414" s="130"/>
      <c r="AC414" s="130"/>
      <c r="AD414" s="130"/>
      <c r="AE414" s="130"/>
      <c r="AF414" s="130"/>
      <c r="AG414" s="130"/>
      <c r="AH414" s="130"/>
      <c r="AI414" s="130"/>
      <c r="AJ414" s="130"/>
      <c r="AK414" s="130"/>
      <c r="AL414" s="130"/>
      <c r="AM414" s="130"/>
      <c r="AN414" s="130"/>
      <c r="AO414" s="130"/>
      <c r="AP414" s="130"/>
      <c r="AQ414" s="130"/>
      <c r="AR414" s="130"/>
      <c r="AS414" s="130"/>
      <c r="AT414" s="130"/>
    </row>
    <row r="415" spans="1:46" s="18" customFormat="1">
      <c r="A415" s="17" t="s">
        <v>87</v>
      </c>
      <c r="B415" s="10"/>
      <c r="C415" s="10"/>
      <c r="D415" s="10"/>
      <c r="E415" s="10"/>
      <c r="F415" s="10"/>
      <c r="G415" s="10"/>
      <c r="H415" s="10"/>
      <c r="I415" s="10"/>
      <c r="J415" s="10"/>
      <c r="K415" s="130"/>
      <c r="L415" s="130"/>
      <c r="M415" s="148"/>
      <c r="N415" s="130"/>
      <c r="O415" s="130"/>
      <c r="P415" s="130"/>
      <c r="Q415" s="130"/>
      <c r="R415" s="130"/>
      <c r="S415" s="130"/>
      <c r="T415" s="130"/>
      <c r="U415" s="130"/>
      <c r="V415" s="130"/>
      <c r="W415" s="130"/>
      <c r="X415" s="130"/>
      <c r="Y415" s="130"/>
      <c r="Z415" s="130"/>
      <c r="AA415" s="130"/>
      <c r="AB415" s="130"/>
      <c r="AC415" s="130"/>
      <c r="AD415" s="130"/>
      <c r="AE415" s="130"/>
      <c r="AF415" s="130"/>
      <c r="AG415" s="130"/>
      <c r="AH415" s="130"/>
      <c r="AI415" s="130"/>
      <c r="AJ415" s="130"/>
      <c r="AK415" s="130"/>
      <c r="AL415" s="130"/>
      <c r="AM415" s="130"/>
      <c r="AN415" s="130"/>
      <c r="AO415" s="130"/>
      <c r="AP415" s="130"/>
      <c r="AQ415" s="130"/>
      <c r="AR415" s="130"/>
      <c r="AS415" s="130"/>
      <c r="AT415" s="130"/>
    </row>
    <row r="416" spans="1:46" s="18" customFormat="1" ht="57.75" customHeight="1">
      <c r="A416" s="142" t="s">
        <v>88</v>
      </c>
      <c r="B416" s="142"/>
      <c r="C416" s="142"/>
      <c r="D416" s="142"/>
      <c r="E416" s="142"/>
      <c r="F416" s="142"/>
      <c r="G416" s="142"/>
      <c r="H416" s="142"/>
      <c r="I416" s="142"/>
      <c r="J416" s="142"/>
      <c r="K416" s="130"/>
      <c r="L416" s="130"/>
      <c r="M416" s="148"/>
      <c r="N416" s="130"/>
      <c r="O416" s="130"/>
      <c r="P416" s="130"/>
      <c r="Q416" s="130"/>
      <c r="R416" s="130"/>
      <c r="S416" s="130"/>
      <c r="T416" s="130"/>
      <c r="U416" s="130"/>
      <c r="V416" s="130"/>
      <c r="W416" s="130"/>
      <c r="X416" s="130"/>
      <c r="Y416" s="130"/>
      <c r="Z416" s="130"/>
      <c r="AA416" s="130"/>
      <c r="AB416" s="130"/>
      <c r="AC416" s="130"/>
      <c r="AD416" s="130"/>
      <c r="AE416" s="130"/>
      <c r="AF416" s="130"/>
      <c r="AG416" s="130"/>
      <c r="AH416" s="130"/>
      <c r="AI416" s="130"/>
      <c r="AJ416" s="130"/>
      <c r="AK416" s="130"/>
      <c r="AL416" s="130"/>
      <c r="AM416" s="130"/>
      <c r="AN416" s="130"/>
      <c r="AO416" s="130"/>
      <c r="AP416" s="130"/>
      <c r="AQ416" s="130"/>
      <c r="AR416" s="130"/>
      <c r="AS416" s="130"/>
      <c r="AT416" s="130"/>
    </row>
    <row r="417" spans="1:46" s="18" customFormat="1">
      <c r="A417" s="43"/>
      <c r="B417" s="10"/>
      <c r="C417" s="10"/>
      <c r="D417" s="10"/>
      <c r="E417" s="10"/>
      <c r="F417" s="10"/>
      <c r="G417" s="10"/>
      <c r="H417" s="10"/>
      <c r="I417" s="10"/>
      <c r="J417" s="10"/>
      <c r="K417" s="130"/>
      <c r="L417" s="130"/>
      <c r="M417" s="148"/>
      <c r="N417" s="130"/>
      <c r="O417" s="130"/>
      <c r="P417" s="130"/>
      <c r="Q417" s="130"/>
      <c r="R417" s="130"/>
      <c r="S417" s="130"/>
      <c r="T417" s="130"/>
      <c r="U417" s="130"/>
      <c r="V417" s="130"/>
      <c r="W417" s="130"/>
      <c r="X417" s="130"/>
      <c r="Y417" s="130"/>
      <c r="Z417" s="130"/>
      <c r="AA417" s="130"/>
      <c r="AB417" s="130"/>
      <c r="AC417" s="130"/>
      <c r="AD417" s="130"/>
      <c r="AE417" s="130"/>
      <c r="AF417" s="130"/>
      <c r="AG417" s="130"/>
      <c r="AH417" s="130"/>
      <c r="AI417" s="130"/>
      <c r="AJ417" s="130"/>
      <c r="AK417" s="130"/>
      <c r="AL417" s="130"/>
      <c r="AM417" s="130"/>
      <c r="AN417" s="130"/>
      <c r="AO417" s="130"/>
      <c r="AP417" s="130"/>
      <c r="AQ417" s="130"/>
      <c r="AR417" s="130"/>
      <c r="AS417" s="130"/>
      <c r="AT417" s="130"/>
    </row>
    <row r="418" spans="1:46" s="18" customFormat="1">
      <c r="A418" s="17" t="s">
        <v>89</v>
      </c>
      <c r="B418" s="10"/>
      <c r="C418" s="10"/>
      <c r="D418" s="10"/>
      <c r="E418" s="10"/>
      <c r="F418" s="10"/>
      <c r="G418" s="10"/>
      <c r="H418" s="10"/>
      <c r="I418" s="10"/>
      <c r="J418" s="10"/>
      <c r="K418" s="130"/>
      <c r="L418" s="130"/>
      <c r="M418" s="148"/>
      <c r="N418" s="130"/>
      <c r="O418" s="130"/>
      <c r="P418" s="130"/>
      <c r="Q418" s="130"/>
      <c r="R418" s="130"/>
      <c r="S418" s="130"/>
      <c r="T418" s="130"/>
      <c r="U418" s="130"/>
      <c r="V418" s="130"/>
      <c r="W418" s="130"/>
      <c r="X418" s="130"/>
      <c r="Y418" s="130"/>
      <c r="Z418" s="130"/>
      <c r="AA418" s="130"/>
      <c r="AB418" s="130"/>
      <c r="AC418" s="130"/>
      <c r="AD418" s="130"/>
      <c r="AE418" s="130"/>
      <c r="AF418" s="130"/>
      <c r="AG418" s="130"/>
      <c r="AH418" s="130"/>
      <c r="AI418" s="130"/>
      <c r="AJ418" s="130"/>
      <c r="AK418" s="130"/>
      <c r="AL418" s="130"/>
      <c r="AM418" s="130"/>
      <c r="AN418" s="130"/>
      <c r="AO418" s="130"/>
      <c r="AP418" s="130"/>
      <c r="AQ418" s="130"/>
      <c r="AR418" s="130"/>
      <c r="AS418" s="130"/>
      <c r="AT418" s="130"/>
    </row>
    <row r="419" spans="1:46" s="18" customFormat="1" ht="77.25" customHeight="1">
      <c r="A419" s="142" t="s">
        <v>90</v>
      </c>
      <c r="B419" s="142"/>
      <c r="C419" s="142"/>
      <c r="D419" s="142"/>
      <c r="E419" s="142"/>
      <c r="F419" s="142"/>
      <c r="G419" s="142"/>
      <c r="H419" s="142"/>
      <c r="I419" s="142"/>
      <c r="J419" s="142"/>
      <c r="K419" s="130"/>
      <c r="L419" s="130"/>
      <c r="M419" s="148"/>
      <c r="N419" s="130"/>
      <c r="O419" s="130"/>
      <c r="P419" s="130"/>
      <c r="Q419" s="130"/>
      <c r="R419" s="130"/>
      <c r="S419" s="130"/>
      <c r="T419" s="130"/>
      <c r="U419" s="130"/>
      <c r="V419" s="130"/>
      <c r="W419" s="130"/>
      <c r="X419" s="130"/>
      <c r="Y419" s="130"/>
      <c r="Z419" s="130"/>
      <c r="AA419" s="130"/>
      <c r="AB419" s="130"/>
      <c r="AC419" s="130"/>
      <c r="AD419" s="130"/>
      <c r="AE419" s="130"/>
      <c r="AF419" s="130"/>
      <c r="AG419" s="130"/>
      <c r="AH419" s="130"/>
      <c r="AI419" s="130"/>
      <c r="AJ419" s="130"/>
      <c r="AK419" s="130"/>
      <c r="AL419" s="130"/>
      <c r="AM419" s="130"/>
      <c r="AN419" s="130"/>
      <c r="AO419" s="130"/>
      <c r="AP419" s="130"/>
      <c r="AQ419" s="130"/>
      <c r="AR419" s="130"/>
      <c r="AS419" s="130"/>
      <c r="AT419" s="130"/>
    </row>
    <row r="421" spans="1:46" s="18" customFormat="1">
      <c r="A421" s="17" t="s">
        <v>91</v>
      </c>
      <c r="B421" s="10"/>
      <c r="C421" s="10"/>
      <c r="D421" s="10"/>
      <c r="E421" s="10"/>
      <c r="F421" s="10"/>
      <c r="G421" s="10"/>
      <c r="H421" s="10"/>
      <c r="I421" s="10"/>
      <c r="J421" s="10"/>
      <c r="K421" s="130"/>
      <c r="L421" s="130"/>
      <c r="M421" s="148"/>
      <c r="N421" s="130"/>
      <c r="O421" s="130"/>
      <c r="P421" s="130"/>
      <c r="Q421" s="130"/>
      <c r="R421" s="130"/>
      <c r="S421" s="130"/>
      <c r="T421" s="130"/>
      <c r="U421" s="130"/>
      <c r="V421" s="130"/>
      <c r="W421" s="130"/>
      <c r="X421" s="130"/>
      <c r="Y421" s="130"/>
      <c r="Z421" s="130"/>
      <c r="AA421" s="130"/>
      <c r="AB421" s="130"/>
      <c r="AC421" s="130"/>
      <c r="AD421" s="130"/>
      <c r="AE421" s="130"/>
      <c r="AF421" s="130"/>
      <c r="AG421" s="130"/>
      <c r="AH421" s="130"/>
      <c r="AI421" s="130"/>
      <c r="AJ421" s="130"/>
      <c r="AK421" s="130"/>
      <c r="AL421" s="130"/>
      <c r="AM421" s="130"/>
      <c r="AN421" s="130"/>
      <c r="AO421" s="130"/>
      <c r="AP421" s="130"/>
      <c r="AQ421" s="130"/>
      <c r="AR421" s="130"/>
      <c r="AS421" s="130"/>
      <c r="AT421" s="130"/>
    </row>
    <row r="422" spans="1:46" s="18" customFormat="1" ht="54.75" customHeight="1">
      <c r="A422" s="142" t="s">
        <v>92</v>
      </c>
      <c r="B422" s="142"/>
      <c r="C422" s="142"/>
      <c r="D422" s="142"/>
      <c r="E422" s="142"/>
      <c r="F422" s="142"/>
      <c r="G422" s="142"/>
      <c r="H422" s="142"/>
      <c r="I422" s="142"/>
      <c r="J422" s="142"/>
      <c r="K422" s="130"/>
      <c r="L422" s="130"/>
      <c r="M422" s="148"/>
      <c r="N422" s="130"/>
      <c r="O422" s="130"/>
      <c r="P422" s="130"/>
      <c r="Q422" s="130"/>
      <c r="R422" s="130"/>
      <c r="S422" s="130"/>
      <c r="T422" s="130"/>
      <c r="U422" s="130"/>
      <c r="V422" s="130"/>
      <c r="W422" s="130"/>
      <c r="X422" s="130"/>
      <c r="Y422" s="130"/>
      <c r="Z422" s="130"/>
      <c r="AA422" s="130"/>
      <c r="AB422" s="130"/>
      <c r="AC422" s="130"/>
      <c r="AD422" s="130"/>
      <c r="AE422" s="130"/>
      <c r="AF422" s="130"/>
      <c r="AG422" s="130"/>
      <c r="AH422" s="130"/>
      <c r="AI422" s="130"/>
      <c r="AJ422" s="130"/>
      <c r="AK422" s="130"/>
      <c r="AL422" s="130"/>
      <c r="AM422" s="130"/>
      <c r="AN422" s="130"/>
      <c r="AO422" s="130"/>
      <c r="AP422" s="130"/>
      <c r="AQ422" s="130"/>
      <c r="AR422" s="130"/>
      <c r="AS422" s="130"/>
      <c r="AT422" s="130"/>
    </row>
    <row r="424" spans="1:46" s="18" customFormat="1" ht="38.25" customHeight="1">
      <c r="A424" s="142" t="s">
        <v>93</v>
      </c>
      <c r="B424" s="142"/>
      <c r="C424" s="142"/>
      <c r="D424" s="142"/>
      <c r="E424" s="142"/>
      <c r="F424" s="142"/>
      <c r="G424" s="142"/>
      <c r="H424" s="142"/>
      <c r="I424" s="142"/>
      <c r="J424" s="142"/>
      <c r="K424" s="130"/>
      <c r="L424" s="130"/>
      <c r="M424" s="148"/>
      <c r="N424" s="130"/>
      <c r="O424" s="130"/>
      <c r="P424" s="130"/>
      <c r="Q424" s="130"/>
      <c r="R424" s="130"/>
      <c r="S424" s="130"/>
      <c r="T424" s="130"/>
      <c r="U424" s="130"/>
      <c r="V424" s="130"/>
      <c r="W424" s="130"/>
      <c r="X424" s="130"/>
      <c r="Y424" s="130"/>
      <c r="Z424" s="130"/>
      <c r="AA424" s="130"/>
      <c r="AB424" s="130"/>
      <c r="AC424" s="130"/>
      <c r="AD424" s="130"/>
      <c r="AE424" s="130"/>
      <c r="AF424" s="130"/>
      <c r="AG424" s="130"/>
      <c r="AH424" s="130"/>
      <c r="AI424" s="130"/>
      <c r="AJ424" s="130"/>
      <c r="AK424" s="130"/>
      <c r="AL424" s="130"/>
      <c r="AM424" s="130"/>
      <c r="AN424" s="130"/>
      <c r="AO424" s="130"/>
      <c r="AP424" s="130"/>
      <c r="AQ424" s="130"/>
      <c r="AR424" s="130"/>
      <c r="AS424" s="130"/>
      <c r="AT424" s="130"/>
    </row>
    <row r="433" spans="1:46" s="18" customFormat="1" ht="54" customHeight="1">
      <c r="A433" s="10"/>
      <c r="B433" s="10"/>
      <c r="C433" s="10"/>
      <c r="D433" s="10"/>
      <c r="E433" s="10"/>
      <c r="F433" s="10"/>
      <c r="G433" s="10"/>
      <c r="H433" s="10"/>
      <c r="I433" s="10"/>
      <c r="J433" s="10"/>
      <c r="K433" s="130"/>
      <c r="L433" s="130"/>
      <c r="M433" s="148"/>
      <c r="N433" s="130"/>
      <c r="O433" s="130"/>
      <c r="P433" s="130"/>
      <c r="Q433" s="130"/>
      <c r="R433" s="130"/>
      <c r="S433" s="130"/>
      <c r="T433" s="130"/>
      <c r="U433" s="130"/>
      <c r="V433" s="130"/>
      <c r="W433" s="130"/>
      <c r="X433" s="130"/>
      <c r="Y433" s="130"/>
      <c r="Z433" s="130"/>
      <c r="AA433" s="130"/>
      <c r="AB433" s="130"/>
      <c r="AC433" s="130"/>
      <c r="AD433" s="130"/>
      <c r="AE433" s="130"/>
      <c r="AF433" s="130"/>
      <c r="AG433" s="130"/>
      <c r="AH433" s="130"/>
      <c r="AI433" s="130"/>
      <c r="AJ433" s="130"/>
      <c r="AK433" s="130"/>
      <c r="AL433" s="130"/>
      <c r="AM433" s="130"/>
      <c r="AN433" s="130"/>
      <c r="AO433" s="130"/>
      <c r="AP433" s="130"/>
      <c r="AQ433" s="130"/>
      <c r="AR433" s="130"/>
      <c r="AS433" s="130"/>
      <c r="AT433" s="130"/>
    </row>
    <row r="434" spans="1:46" s="18" customFormat="1" ht="66.95" customHeight="1">
      <c r="A434" s="10"/>
      <c r="B434" s="10"/>
      <c r="C434" s="10"/>
      <c r="D434" s="10"/>
      <c r="E434" s="10"/>
      <c r="F434" s="10"/>
      <c r="G434" s="10"/>
      <c r="H434" s="10"/>
      <c r="I434" s="10"/>
      <c r="J434" s="10"/>
      <c r="K434" s="130"/>
      <c r="L434" s="130"/>
      <c r="M434" s="148"/>
      <c r="N434" s="130"/>
      <c r="O434" s="130"/>
      <c r="P434" s="130"/>
      <c r="Q434" s="130"/>
      <c r="R434" s="130"/>
      <c r="S434" s="130"/>
      <c r="T434" s="130"/>
      <c r="U434" s="130"/>
      <c r="V434" s="130"/>
      <c r="W434" s="130"/>
      <c r="X434" s="130"/>
      <c r="Y434" s="130"/>
      <c r="Z434" s="130"/>
      <c r="AA434" s="130"/>
      <c r="AB434" s="130"/>
      <c r="AC434" s="130"/>
      <c r="AD434" s="130"/>
      <c r="AE434" s="130"/>
      <c r="AF434" s="130"/>
      <c r="AG434" s="130"/>
      <c r="AH434" s="130"/>
      <c r="AI434" s="130"/>
      <c r="AJ434" s="130"/>
      <c r="AK434" s="130"/>
      <c r="AL434" s="130"/>
      <c r="AM434" s="130"/>
      <c r="AN434" s="130"/>
      <c r="AO434" s="130"/>
      <c r="AP434" s="130"/>
      <c r="AQ434" s="130"/>
      <c r="AR434" s="130"/>
      <c r="AS434" s="130"/>
      <c r="AT434" s="130"/>
    </row>
    <row r="435" spans="1:46" s="18" customFormat="1" ht="72" customHeight="1">
      <c r="A435" s="10"/>
      <c r="B435" s="10"/>
      <c r="C435" s="10"/>
      <c r="D435" s="10"/>
      <c r="E435" s="10"/>
      <c r="F435" s="10"/>
      <c r="G435" s="10"/>
      <c r="H435" s="10"/>
      <c r="I435" s="10"/>
      <c r="J435" s="10"/>
      <c r="K435" s="130"/>
      <c r="L435" s="130"/>
      <c r="M435" s="148"/>
      <c r="N435" s="130"/>
      <c r="O435" s="130"/>
      <c r="P435" s="130"/>
      <c r="Q435" s="130"/>
      <c r="R435" s="130"/>
      <c r="S435" s="130"/>
      <c r="T435" s="130"/>
      <c r="U435" s="130"/>
      <c r="V435" s="130"/>
      <c r="W435" s="130"/>
      <c r="X435" s="130"/>
      <c r="Y435" s="130"/>
      <c r="Z435" s="130"/>
      <c r="AA435" s="130"/>
      <c r="AB435" s="130"/>
      <c r="AC435" s="130"/>
      <c r="AD435" s="130"/>
      <c r="AE435" s="130"/>
      <c r="AF435" s="130"/>
      <c r="AG435" s="130"/>
      <c r="AH435" s="130"/>
      <c r="AI435" s="130"/>
      <c r="AJ435" s="130"/>
      <c r="AK435" s="130"/>
      <c r="AL435" s="130"/>
      <c r="AM435" s="130"/>
      <c r="AN435" s="130"/>
      <c r="AO435" s="130"/>
      <c r="AP435" s="130"/>
      <c r="AQ435" s="130"/>
      <c r="AR435" s="130"/>
      <c r="AS435" s="130"/>
      <c r="AT435" s="130"/>
    </row>
    <row r="436" spans="1:46" s="18" customFormat="1" ht="47.25" customHeight="1">
      <c r="A436" s="10"/>
      <c r="B436" s="10"/>
      <c r="C436" s="10"/>
      <c r="D436" s="10"/>
      <c r="E436" s="10"/>
      <c r="F436" s="10"/>
      <c r="G436" s="10"/>
      <c r="H436" s="10"/>
      <c r="I436" s="10"/>
      <c r="J436" s="10"/>
      <c r="K436" s="130"/>
      <c r="L436" s="130"/>
      <c r="M436" s="148"/>
      <c r="N436" s="130"/>
      <c r="O436" s="130"/>
      <c r="P436" s="130"/>
      <c r="Q436" s="130"/>
      <c r="R436" s="130"/>
      <c r="S436" s="130"/>
      <c r="T436" s="130"/>
      <c r="U436" s="130"/>
      <c r="V436" s="130"/>
      <c r="W436" s="130"/>
      <c r="X436" s="130"/>
      <c r="Y436" s="130"/>
      <c r="Z436" s="130"/>
      <c r="AA436" s="130"/>
      <c r="AB436" s="130"/>
      <c r="AC436" s="130"/>
      <c r="AD436" s="130"/>
      <c r="AE436" s="130"/>
      <c r="AF436" s="130"/>
      <c r="AG436" s="130"/>
      <c r="AH436" s="130"/>
      <c r="AI436" s="130"/>
      <c r="AJ436" s="130"/>
      <c r="AK436" s="130"/>
      <c r="AL436" s="130"/>
      <c r="AM436" s="130"/>
      <c r="AN436" s="130"/>
      <c r="AO436" s="130"/>
      <c r="AP436" s="130"/>
      <c r="AQ436" s="130"/>
      <c r="AR436" s="130"/>
      <c r="AS436" s="130"/>
      <c r="AT436" s="130"/>
    </row>
    <row r="437" spans="1:46" s="18" customFormat="1">
      <c r="A437" s="11" t="str">
        <f>A2</f>
        <v>LITERACY 4 LIFE</v>
      </c>
      <c r="B437" s="10"/>
      <c r="C437" s="10"/>
      <c r="D437" s="10"/>
      <c r="E437" s="10"/>
      <c r="F437" s="10"/>
      <c r="G437" s="10"/>
      <c r="H437" s="10"/>
      <c r="I437" s="10"/>
      <c r="J437" s="10"/>
      <c r="K437" s="130"/>
      <c r="L437" s="130"/>
      <c r="M437" s="148"/>
      <c r="N437" s="130"/>
      <c r="O437" s="130"/>
      <c r="P437" s="130"/>
      <c r="Q437" s="130"/>
      <c r="R437" s="130"/>
      <c r="S437" s="130"/>
      <c r="T437" s="130"/>
      <c r="U437" s="130"/>
      <c r="V437" s="130"/>
      <c r="W437" s="130"/>
      <c r="X437" s="130"/>
      <c r="Y437" s="130"/>
      <c r="Z437" s="130"/>
      <c r="AA437" s="130"/>
      <c r="AB437" s="130"/>
      <c r="AC437" s="130"/>
      <c r="AD437" s="130"/>
      <c r="AE437" s="130"/>
      <c r="AF437" s="130"/>
      <c r="AG437" s="130"/>
      <c r="AH437" s="130"/>
      <c r="AI437" s="130"/>
      <c r="AJ437" s="130"/>
      <c r="AK437" s="130"/>
      <c r="AL437" s="130"/>
      <c r="AM437" s="130"/>
      <c r="AN437" s="130"/>
      <c r="AO437" s="130"/>
      <c r="AP437" s="130"/>
      <c r="AQ437" s="130"/>
      <c r="AR437" s="130"/>
      <c r="AS437" s="130"/>
      <c r="AT437" s="130"/>
    </row>
    <row r="438" spans="1:46" s="18" customFormat="1">
      <c r="A438" s="11" t="str">
        <f>A3</f>
        <v>STATEMENT OF AFFAIRS FOR THE PERIOD ENDED 31ST DECEMBER 2024</v>
      </c>
      <c r="B438" s="10"/>
      <c r="C438" s="10"/>
      <c r="D438" s="10"/>
      <c r="E438" s="10"/>
      <c r="F438" s="10"/>
      <c r="G438" s="10"/>
      <c r="H438" s="10"/>
      <c r="I438" s="10"/>
      <c r="J438" s="10"/>
      <c r="K438" s="130"/>
      <c r="L438" s="130"/>
      <c r="M438" s="148"/>
      <c r="N438" s="130"/>
      <c r="O438" s="130"/>
      <c r="P438" s="130"/>
      <c r="Q438" s="130"/>
      <c r="R438" s="130"/>
      <c r="S438" s="130"/>
      <c r="T438" s="130"/>
      <c r="U438" s="130"/>
      <c r="V438" s="130"/>
      <c r="W438" s="130"/>
      <c r="X438" s="130"/>
      <c r="Y438" s="130"/>
      <c r="Z438" s="130"/>
      <c r="AA438" s="130"/>
      <c r="AB438" s="130"/>
      <c r="AC438" s="130"/>
      <c r="AD438" s="130"/>
      <c r="AE438" s="130"/>
      <c r="AF438" s="130"/>
      <c r="AG438" s="130"/>
      <c r="AH438" s="130"/>
      <c r="AI438" s="130"/>
      <c r="AJ438" s="130"/>
      <c r="AK438" s="130"/>
      <c r="AL438" s="130"/>
      <c r="AM438" s="130"/>
      <c r="AN438" s="130"/>
      <c r="AO438" s="130"/>
      <c r="AP438" s="130"/>
      <c r="AQ438" s="130"/>
      <c r="AR438" s="130"/>
      <c r="AS438" s="130"/>
      <c r="AT438" s="130"/>
    </row>
    <row r="439" spans="1:46" s="18" customFormat="1">
      <c r="A439" s="11"/>
      <c r="B439" s="10"/>
      <c r="C439" s="10"/>
      <c r="D439" s="10"/>
      <c r="E439" s="10"/>
      <c r="F439" s="10"/>
      <c r="G439" s="10"/>
      <c r="H439" s="10"/>
      <c r="I439" s="10"/>
      <c r="J439" s="10"/>
      <c r="K439" s="130"/>
      <c r="L439" s="130"/>
      <c r="M439" s="148"/>
      <c r="N439" s="130"/>
      <c r="O439" s="130"/>
      <c r="P439" s="130"/>
      <c r="Q439" s="130"/>
      <c r="R439" s="130"/>
      <c r="S439" s="130"/>
      <c r="T439" s="130"/>
      <c r="U439" s="130"/>
      <c r="V439" s="130"/>
      <c r="W439" s="130"/>
      <c r="X439" s="130"/>
      <c r="Y439" s="130"/>
      <c r="Z439" s="130"/>
      <c r="AA439" s="130"/>
      <c r="AB439" s="130"/>
      <c r="AC439" s="130"/>
      <c r="AD439" s="130"/>
      <c r="AE439" s="130"/>
      <c r="AF439" s="130"/>
      <c r="AG439" s="130"/>
      <c r="AH439" s="130"/>
      <c r="AI439" s="130"/>
      <c r="AJ439" s="130"/>
      <c r="AK439" s="130"/>
      <c r="AL439" s="130"/>
      <c r="AM439" s="130"/>
      <c r="AN439" s="130"/>
      <c r="AO439" s="130"/>
      <c r="AP439" s="130"/>
      <c r="AQ439" s="130"/>
      <c r="AR439" s="130"/>
      <c r="AS439" s="130"/>
      <c r="AT439" s="130"/>
    </row>
    <row r="441" spans="1:46" s="18" customFormat="1">
      <c r="A441" s="17" t="s">
        <v>69</v>
      </c>
      <c r="B441" s="10"/>
      <c r="C441" s="10"/>
      <c r="D441" s="10"/>
      <c r="E441" s="10"/>
      <c r="F441" s="10"/>
      <c r="G441" s="10"/>
      <c r="H441" s="10"/>
      <c r="I441" s="10"/>
      <c r="J441" s="10"/>
      <c r="K441" s="130"/>
      <c r="L441" s="130"/>
      <c r="M441" s="148"/>
      <c r="N441" s="130"/>
      <c r="O441" s="130"/>
      <c r="P441" s="130"/>
      <c r="Q441" s="130"/>
      <c r="R441" s="130"/>
      <c r="S441" s="130"/>
      <c r="T441" s="130"/>
      <c r="U441" s="130"/>
      <c r="V441" s="130"/>
      <c r="W441" s="130"/>
      <c r="X441" s="130"/>
      <c r="Y441" s="130"/>
      <c r="Z441" s="130"/>
      <c r="AA441" s="130"/>
      <c r="AB441" s="130"/>
      <c r="AC441" s="130"/>
      <c r="AD441" s="130"/>
      <c r="AE441" s="130"/>
      <c r="AF441" s="130"/>
      <c r="AG441" s="130"/>
      <c r="AH441" s="130"/>
      <c r="AI441" s="130"/>
      <c r="AJ441" s="130"/>
      <c r="AK441" s="130"/>
      <c r="AL441" s="130"/>
      <c r="AM441" s="130"/>
      <c r="AN441" s="130"/>
      <c r="AO441" s="130"/>
      <c r="AP441" s="130"/>
      <c r="AQ441" s="130"/>
      <c r="AR441" s="130"/>
      <c r="AS441" s="130"/>
      <c r="AT441" s="130"/>
    </row>
    <row r="442" spans="1:46" s="18" customFormat="1">
      <c r="A442" s="17"/>
      <c r="B442" s="10"/>
      <c r="C442" s="10"/>
      <c r="D442" s="10"/>
      <c r="E442" s="10"/>
      <c r="F442" s="10"/>
      <c r="G442" s="10"/>
      <c r="H442" s="10"/>
      <c r="I442" s="10"/>
      <c r="J442" s="10"/>
      <c r="K442" s="130"/>
      <c r="L442" s="130"/>
      <c r="M442" s="148"/>
      <c r="N442" s="130"/>
      <c r="O442" s="130"/>
      <c r="P442" s="130"/>
      <c r="Q442" s="130"/>
      <c r="R442" s="130"/>
      <c r="S442" s="130"/>
      <c r="T442" s="130"/>
      <c r="U442" s="130"/>
      <c r="V442" s="130"/>
      <c r="W442" s="130"/>
      <c r="X442" s="130"/>
      <c r="Y442" s="130"/>
      <c r="Z442" s="130"/>
      <c r="AA442" s="130"/>
      <c r="AB442" s="130"/>
      <c r="AC442" s="130"/>
      <c r="AD442" s="130"/>
      <c r="AE442" s="130"/>
      <c r="AF442" s="130"/>
      <c r="AG442" s="130"/>
      <c r="AH442" s="130"/>
      <c r="AI442" s="130"/>
      <c r="AJ442" s="130"/>
      <c r="AK442" s="130"/>
      <c r="AL442" s="130"/>
      <c r="AM442" s="130"/>
      <c r="AN442" s="130"/>
      <c r="AO442" s="130"/>
      <c r="AP442" s="130"/>
      <c r="AQ442" s="130"/>
      <c r="AR442" s="130"/>
      <c r="AS442" s="130"/>
      <c r="AT442" s="130"/>
    </row>
    <row r="443" spans="1:46" s="18" customFormat="1" ht="19.5">
      <c r="A443" s="11" t="s">
        <v>81</v>
      </c>
      <c r="B443" s="10"/>
      <c r="C443" s="10"/>
      <c r="D443" s="10"/>
      <c r="E443" s="10"/>
      <c r="F443" s="10"/>
      <c r="G443" s="10"/>
      <c r="H443" s="10"/>
      <c r="I443" s="10"/>
      <c r="J443" s="10"/>
      <c r="K443" s="130"/>
      <c r="L443" s="130"/>
      <c r="M443" s="148"/>
      <c r="N443" s="130"/>
      <c r="O443" s="130"/>
      <c r="P443" s="130"/>
      <c r="Q443" s="130"/>
      <c r="R443" s="130"/>
      <c r="S443" s="130"/>
      <c r="T443" s="130"/>
      <c r="U443" s="130"/>
      <c r="V443" s="130"/>
      <c r="W443" s="130"/>
      <c r="X443" s="130"/>
      <c r="Y443" s="130"/>
      <c r="Z443" s="130"/>
      <c r="AA443" s="130"/>
      <c r="AB443" s="130"/>
      <c r="AC443" s="130"/>
      <c r="AD443" s="130"/>
      <c r="AE443" s="130"/>
      <c r="AF443" s="130"/>
      <c r="AG443" s="130"/>
      <c r="AH443" s="130"/>
      <c r="AI443" s="130"/>
      <c r="AJ443" s="130"/>
      <c r="AK443" s="130"/>
      <c r="AL443" s="130"/>
      <c r="AM443" s="130"/>
      <c r="AN443" s="130"/>
      <c r="AO443" s="130"/>
      <c r="AP443" s="130"/>
      <c r="AQ443" s="130"/>
      <c r="AR443" s="130"/>
      <c r="AS443" s="130"/>
      <c r="AT443" s="130"/>
    </row>
    <row r="445" spans="1:46" s="18" customFormat="1">
      <c r="A445" s="23" t="s">
        <v>94</v>
      </c>
      <c r="B445" s="10"/>
      <c r="C445" s="10"/>
      <c r="D445" s="10"/>
      <c r="E445" s="10"/>
      <c r="F445" s="10"/>
      <c r="G445" s="10"/>
      <c r="H445" s="10"/>
      <c r="I445" s="10"/>
      <c r="J445" s="10"/>
      <c r="K445" s="130"/>
      <c r="L445" s="130"/>
      <c r="M445" s="148"/>
      <c r="N445" s="130"/>
      <c r="O445" s="130"/>
      <c r="P445" s="130"/>
      <c r="Q445" s="130"/>
      <c r="R445" s="130"/>
      <c r="S445" s="130"/>
      <c r="T445" s="130"/>
      <c r="U445" s="130"/>
      <c r="V445" s="130"/>
      <c r="W445" s="130"/>
      <c r="X445" s="130"/>
      <c r="Y445" s="130"/>
      <c r="Z445" s="130"/>
      <c r="AA445" s="130"/>
      <c r="AB445" s="130"/>
      <c r="AC445" s="130"/>
      <c r="AD445" s="130"/>
      <c r="AE445" s="130"/>
      <c r="AF445" s="130"/>
      <c r="AG445" s="130"/>
      <c r="AH445" s="130"/>
      <c r="AI445" s="130"/>
      <c r="AJ445" s="130"/>
      <c r="AK445" s="130"/>
      <c r="AL445" s="130"/>
      <c r="AM445" s="130"/>
      <c r="AN445" s="130"/>
      <c r="AO445" s="130"/>
      <c r="AP445" s="130"/>
      <c r="AQ445" s="130"/>
      <c r="AR445" s="130"/>
      <c r="AS445" s="130"/>
      <c r="AT445" s="130"/>
    </row>
    <row r="446" spans="1:46" s="18" customFormat="1" ht="40.5" customHeight="1">
      <c r="A446" s="142" t="s">
        <v>95</v>
      </c>
      <c r="B446" s="142"/>
      <c r="C446" s="142"/>
      <c r="D446" s="142"/>
      <c r="E446" s="142"/>
      <c r="F446" s="142"/>
      <c r="G446" s="142"/>
      <c r="H446" s="142"/>
      <c r="I446" s="142"/>
      <c r="J446" s="142"/>
      <c r="K446" s="130"/>
      <c r="L446" s="130"/>
      <c r="M446" s="148"/>
      <c r="N446" s="130"/>
      <c r="O446" s="130"/>
      <c r="P446" s="130"/>
      <c r="Q446" s="130"/>
      <c r="R446" s="130"/>
      <c r="S446" s="130"/>
      <c r="T446" s="130"/>
      <c r="U446" s="130"/>
      <c r="V446" s="130"/>
      <c r="W446" s="130"/>
      <c r="X446" s="130"/>
      <c r="Y446" s="130"/>
      <c r="Z446" s="130"/>
      <c r="AA446" s="130"/>
      <c r="AB446" s="130"/>
      <c r="AC446" s="130"/>
      <c r="AD446" s="130"/>
      <c r="AE446" s="130"/>
      <c r="AF446" s="130"/>
      <c r="AG446" s="130"/>
      <c r="AH446" s="130"/>
      <c r="AI446" s="130"/>
      <c r="AJ446" s="130"/>
      <c r="AK446" s="130"/>
      <c r="AL446" s="130"/>
      <c r="AM446" s="130"/>
      <c r="AN446" s="130"/>
      <c r="AO446" s="130"/>
      <c r="AP446" s="130"/>
      <c r="AQ446" s="130"/>
      <c r="AR446" s="130"/>
      <c r="AS446" s="130"/>
      <c r="AT446" s="130"/>
    </row>
    <row r="447" spans="1:46" s="18" customFormat="1">
      <c r="A447" s="26"/>
      <c r="B447" s="10"/>
      <c r="C447" s="10"/>
      <c r="D447" s="10"/>
      <c r="E447" s="10"/>
      <c r="F447" s="10"/>
      <c r="G447" s="10"/>
      <c r="H447" s="10"/>
      <c r="I447" s="10"/>
      <c r="J447" s="10"/>
      <c r="K447" s="130"/>
      <c r="L447" s="130"/>
      <c r="M447" s="148"/>
      <c r="N447" s="130"/>
      <c r="O447" s="130"/>
      <c r="P447" s="130"/>
      <c r="Q447" s="130"/>
      <c r="R447" s="130"/>
      <c r="S447" s="130"/>
      <c r="T447" s="130"/>
      <c r="U447" s="130"/>
      <c r="V447" s="130"/>
      <c r="W447" s="130"/>
      <c r="X447" s="130"/>
      <c r="Y447" s="130"/>
      <c r="Z447" s="130"/>
      <c r="AA447" s="130"/>
      <c r="AB447" s="130"/>
      <c r="AC447" s="130"/>
      <c r="AD447" s="130"/>
      <c r="AE447" s="130"/>
      <c r="AF447" s="130"/>
      <c r="AG447" s="130"/>
      <c r="AH447" s="130"/>
      <c r="AI447" s="130"/>
      <c r="AJ447" s="130"/>
      <c r="AK447" s="130"/>
      <c r="AL447" s="130"/>
      <c r="AM447" s="130"/>
      <c r="AN447" s="130"/>
      <c r="AO447" s="130"/>
      <c r="AP447" s="130"/>
      <c r="AQ447" s="130"/>
      <c r="AR447" s="130"/>
      <c r="AS447" s="130"/>
      <c r="AT447" s="130"/>
    </row>
    <row r="448" spans="1:46" s="18" customFormat="1" ht="56.25" customHeight="1">
      <c r="A448" s="142" t="s">
        <v>96</v>
      </c>
      <c r="B448" s="142"/>
      <c r="C448" s="142"/>
      <c r="D448" s="142"/>
      <c r="E448" s="142"/>
      <c r="F448" s="142"/>
      <c r="G448" s="142"/>
      <c r="H448" s="142"/>
      <c r="I448" s="142"/>
      <c r="J448" s="142"/>
      <c r="K448" s="130"/>
      <c r="L448" s="130"/>
      <c r="M448" s="148"/>
      <c r="N448" s="130"/>
      <c r="O448" s="130"/>
      <c r="P448" s="130"/>
      <c r="Q448" s="130"/>
      <c r="R448" s="130"/>
      <c r="S448" s="130"/>
      <c r="T448" s="130"/>
      <c r="U448" s="130"/>
      <c r="V448" s="130"/>
      <c r="W448" s="130"/>
      <c r="X448" s="130"/>
      <c r="Y448" s="130"/>
      <c r="Z448" s="130"/>
      <c r="AA448" s="130"/>
      <c r="AB448" s="130"/>
      <c r="AC448" s="130"/>
      <c r="AD448" s="130"/>
      <c r="AE448" s="130"/>
      <c r="AF448" s="130"/>
      <c r="AG448" s="130"/>
      <c r="AH448" s="130"/>
      <c r="AI448" s="130"/>
      <c r="AJ448" s="130"/>
      <c r="AK448" s="130"/>
      <c r="AL448" s="130"/>
      <c r="AM448" s="130"/>
      <c r="AN448" s="130"/>
      <c r="AO448" s="130"/>
      <c r="AP448" s="130"/>
      <c r="AQ448" s="130"/>
      <c r="AR448" s="130"/>
      <c r="AS448" s="130"/>
      <c r="AT448" s="130"/>
    </row>
    <row r="449" spans="1:46" s="18" customFormat="1">
      <c r="A449" s="26"/>
      <c r="B449" s="10"/>
      <c r="C449" s="10"/>
      <c r="D449" s="10"/>
      <c r="E449" s="10"/>
      <c r="F449" s="10"/>
      <c r="G449" s="10"/>
      <c r="H449" s="10"/>
      <c r="I449" s="10"/>
      <c r="J449" s="10"/>
      <c r="K449" s="130"/>
      <c r="L449" s="130"/>
      <c r="M449" s="148"/>
      <c r="N449" s="130"/>
      <c r="O449" s="130"/>
      <c r="P449" s="130"/>
      <c r="Q449" s="130"/>
      <c r="R449" s="130"/>
      <c r="S449" s="130"/>
      <c r="T449" s="130"/>
      <c r="U449" s="130"/>
      <c r="V449" s="130"/>
      <c r="W449" s="130"/>
      <c r="X449" s="130"/>
      <c r="Y449" s="130"/>
      <c r="Z449" s="130"/>
      <c r="AA449" s="130"/>
      <c r="AB449" s="130"/>
      <c r="AC449" s="130"/>
      <c r="AD449" s="130"/>
      <c r="AE449" s="130"/>
      <c r="AF449" s="130"/>
      <c r="AG449" s="130"/>
      <c r="AH449" s="130"/>
      <c r="AI449" s="130"/>
      <c r="AJ449" s="130"/>
      <c r="AK449" s="130"/>
      <c r="AL449" s="130"/>
      <c r="AM449" s="130"/>
      <c r="AN449" s="130"/>
      <c r="AO449" s="130"/>
      <c r="AP449" s="130"/>
      <c r="AQ449" s="130"/>
      <c r="AR449" s="130"/>
      <c r="AS449" s="130"/>
      <c r="AT449" s="130"/>
    </row>
    <row r="450" spans="1:46" s="18" customFormat="1">
      <c r="A450" s="23" t="s">
        <v>97</v>
      </c>
      <c r="B450" s="10"/>
      <c r="C450" s="10"/>
      <c r="D450" s="44" t="s">
        <v>98</v>
      </c>
      <c r="E450" s="44"/>
      <c r="F450" s="10"/>
      <c r="G450" s="10"/>
      <c r="H450" s="10"/>
      <c r="I450" s="10"/>
      <c r="J450" s="10"/>
      <c r="K450" s="130"/>
      <c r="L450" s="130"/>
      <c r="M450" s="148"/>
      <c r="N450" s="130"/>
      <c r="O450" s="130"/>
      <c r="P450" s="130"/>
      <c r="Q450" s="130"/>
      <c r="R450" s="130"/>
      <c r="S450" s="130"/>
      <c r="T450" s="130"/>
      <c r="U450" s="130"/>
      <c r="V450" s="130"/>
      <c r="W450" s="130"/>
      <c r="X450" s="130"/>
      <c r="Y450" s="130"/>
      <c r="Z450" s="130"/>
      <c r="AA450" s="130"/>
      <c r="AB450" s="130"/>
      <c r="AC450" s="130"/>
      <c r="AD450" s="130"/>
      <c r="AE450" s="130"/>
      <c r="AF450" s="130"/>
      <c r="AG450" s="130"/>
      <c r="AH450" s="130"/>
      <c r="AI450" s="130"/>
      <c r="AJ450" s="130"/>
      <c r="AK450" s="130"/>
      <c r="AL450" s="130"/>
      <c r="AM450" s="130"/>
      <c r="AN450" s="130"/>
      <c r="AO450" s="130"/>
      <c r="AP450" s="130"/>
      <c r="AQ450" s="130"/>
      <c r="AR450" s="130"/>
      <c r="AS450" s="130"/>
      <c r="AT450" s="130"/>
    </row>
    <row r="451" spans="1:46" s="18" customFormat="1">
      <c r="A451" s="45" t="s">
        <v>2</v>
      </c>
      <c r="B451" s="10"/>
      <c r="C451" s="10"/>
      <c r="D451" s="46">
        <v>0.05</v>
      </c>
      <c r="E451" s="46"/>
      <c r="F451" s="10"/>
      <c r="G451" s="10"/>
      <c r="H451" s="10"/>
      <c r="I451" s="10"/>
      <c r="J451" s="10"/>
      <c r="K451" s="130"/>
      <c r="L451" s="130"/>
      <c r="M451" s="148"/>
      <c r="N451" s="130"/>
      <c r="O451" s="130"/>
      <c r="P451" s="130"/>
      <c r="Q451" s="130"/>
      <c r="R451" s="130"/>
      <c r="S451" s="130"/>
      <c r="T451" s="130"/>
      <c r="U451" s="130"/>
      <c r="V451" s="130"/>
      <c r="W451" s="130"/>
      <c r="X451" s="130"/>
      <c r="Y451" s="130"/>
      <c r="Z451" s="130"/>
      <c r="AA451" s="130"/>
      <c r="AB451" s="130"/>
      <c r="AC451" s="130"/>
      <c r="AD451" s="130"/>
      <c r="AE451" s="130"/>
      <c r="AF451" s="130"/>
      <c r="AG451" s="130"/>
      <c r="AH451" s="130"/>
      <c r="AI451" s="130"/>
      <c r="AJ451" s="130"/>
      <c r="AK451" s="130"/>
      <c r="AL451" s="130"/>
      <c r="AM451" s="130"/>
      <c r="AN451" s="130"/>
      <c r="AO451" s="130"/>
      <c r="AP451" s="130"/>
      <c r="AQ451" s="130"/>
      <c r="AR451" s="130"/>
      <c r="AS451" s="130"/>
      <c r="AT451" s="130"/>
    </row>
    <row r="452" spans="1:46" s="18" customFormat="1">
      <c r="A452" s="45" t="s">
        <v>99</v>
      </c>
      <c r="B452" s="10"/>
      <c r="C452" s="10"/>
      <c r="D452" s="47">
        <v>0.1</v>
      </c>
      <c r="E452" s="47"/>
      <c r="F452" s="10"/>
      <c r="G452" s="10"/>
      <c r="H452" s="10"/>
      <c r="I452" s="10"/>
      <c r="J452" s="10"/>
      <c r="K452" s="130"/>
      <c r="L452" s="130"/>
      <c r="M452" s="148"/>
      <c r="N452" s="130"/>
      <c r="O452" s="130"/>
      <c r="P452" s="130"/>
      <c r="Q452" s="130"/>
      <c r="R452" s="130"/>
      <c r="S452" s="130"/>
      <c r="T452" s="130"/>
      <c r="U452" s="130"/>
      <c r="V452" s="130"/>
      <c r="W452" s="130"/>
      <c r="X452" s="130"/>
      <c r="Y452" s="130"/>
      <c r="Z452" s="130"/>
      <c r="AA452" s="130"/>
      <c r="AB452" s="130"/>
      <c r="AC452" s="130"/>
      <c r="AD452" s="130"/>
      <c r="AE452" s="130"/>
      <c r="AF452" s="130"/>
      <c r="AG452" s="130"/>
      <c r="AH452" s="130"/>
      <c r="AI452" s="130"/>
      <c r="AJ452" s="130"/>
      <c r="AK452" s="130"/>
      <c r="AL452" s="130"/>
      <c r="AM452" s="130"/>
      <c r="AN452" s="130"/>
      <c r="AO452" s="130"/>
      <c r="AP452" s="130"/>
      <c r="AQ452" s="130"/>
      <c r="AR452" s="130"/>
      <c r="AS452" s="130"/>
      <c r="AT452" s="130"/>
    </row>
    <row r="453" spans="1:46" s="18" customFormat="1">
      <c r="A453" s="26" t="s">
        <v>100</v>
      </c>
      <c r="B453" s="10"/>
      <c r="C453" s="10"/>
      <c r="D453" s="48">
        <v>0.2</v>
      </c>
      <c r="E453" s="48"/>
      <c r="F453" s="10"/>
      <c r="G453" s="10"/>
      <c r="H453" s="10"/>
      <c r="I453" s="10"/>
      <c r="J453" s="10"/>
      <c r="K453" s="130"/>
      <c r="L453" s="130"/>
      <c r="M453" s="148"/>
      <c r="N453" s="130"/>
      <c r="O453" s="130"/>
      <c r="P453" s="130"/>
      <c r="Q453" s="130"/>
      <c r="R453" s="130"/>
      <c r="S453" s="130"/>
      <c r="T453" s="130"/>
      <c r="U453" s="130"/>
      <c r="V453" s="130"/>
      <c r="W453" s="130"/>
      <c r="X453" s="130"/>
      <c r="Y453" s="130"/>
      <c r="Z453" s="130"/>
      <c r="AA453" s="130"/>
      <c r="AB453" s="130"/>
      <c r="AC453" s="130"/>
      <c r="AD453" s="130"/>
      <c r="AE453" s="130"/>
      <c r="AF453" s="130"/>
      <c r="AG453" s="130"/>
      <c r="AH453" s="130"/>
      <c r="AI453" s="130"/>
      <c r="AJ453" s="130"/>
      <c r="AK453" s="130"/>
      <c r="AL453" s="130"/>
      <c r="AM453" s="130"/>
      <c r="AN453" s="130"/>
      <c r="AO453" s="130"/>
      <c r="AP453" s="130"/>
      <c r="AQ453" s="130"/>
      <c r="AR453" s="130"/>
      <c r="AS453" s="130"/>
      <c r="AT453" s="130"/>
    </row>
    <row r="454" spans="1:46">
      <c r="A454" s="45" t="s">
        <v>1</v>
      </c>
      <c r="D454" s="46">
        <v>0.2</v>
      </c>
      <c r="E454" s="46"/>
    </row>
    <row r="455" spans="1:46">
      <c r="A455" s="45" t="s">
        <v>3</v>
      </c>
      <c r="D455" s="47">
        <v>0.1</v>
      </c>
      <c r="E455" s="47"/>
    </row>
    <row r="456" spans="1:46">
      <c r="A456" s="45" t="s">
        <v>101</v>
      </c>
      <c r="D456" s="46">
        <v>0.33329999999999999</v>
      </c>
      <c r="E456" s="46"/>
    </row>
    <row r="457" spans="1:46">
      <c r="A457" s="26" t="s">
        <v>102</v>
      </c>
      <c r="B457" s="10" t="s">
        <v>103</v>
      </c>
      <c r="D457" s="48"/>
      <c r="E457" s="48"/>
    </row>
    <row r="458" spans="1:46">
      <c r="A458" s="26"/>
    </row>
    <row r="459" spans="1:46" ht="37.5" customHeight="1">
      <c r="A459" s="142" t="s">
        <v>104</v>
      </c>
      <c r="B459" s="142"/>
      <c r="C459" s="142"/>
      <c r="D459" s="142"/>
      <c r="E459" s="142"/>
      <c r="F459" s="142"/>
      <c r="G459" s="142"/>
      <c r="H459" s="142"/>
      <c r="I459" s="142"/>
      <c r="J459" s="142"/>
    </row>
    <row r="461" spans="1:46" s="3" customFormat="1">
      <c r="A461" s="23" t="s">
        <v>105</v>
      </c>
      <c r="B461" s="26"/>
      <c r="C461" s="26"/>
      <c r="D461" s="26"/>
      <c r="E461" s="26"/>
      <c r="F461" s="30"/>
      <c r="G461" s="30"/>
      <c r="H461" s="28"/>
      <c r="I461" s="28"/>
      <c r="J461" s="26"/>
      <c r="K461" s="160"/>
      <c r="L461" s="160"/>
      <c r="M461" s="161"/>
      <c r="N461" s="160"/>
      <c r="O461" s="160"/>
      <c r="P461" s="160"/>
      <c r="Q461" s="160"/>
      <c r="R461" s="160"/>
      <c r="S461" s="160"/>
      <c r="T461" s="160"/>
      <c r="U461" s="160"/>
      <c r="V461" s="160"/>
      <c r="W461" s="160"/>
      <c r="X461" s="160"/>
      <c r="Y461" s="160"/>
      <c r="Z461" s="160"/>
      <c r="AA461" s="160"/>
      <c r="AB461" s="160"/>
      <c r="AC461" s="160"/>
      <c r="AD461" s="160"/>
      <c r="AE461" s="160"/>
      <c r="AF461" s="160"/>
      <c r="AG461" s="160"/>
      <c r="AH461" s="160"/>
      <c r="AI461" s="160"/>
      <c r="AJ461" s="160"/>
      <c r="AK461" s="160"/>
      <c r="AL461" s="160"/>
      <c r="AM461" s="160"/>
      <c r="AN461" s="160"/>
      <c r="AO461" s="160"/>
      <c r="AP461" s="160"/>
      <c r="AQ461" s="160"/>
      <c r="AR461" s="160"/>
      <c r="AS461" s="160"/>
      <c r="AT461" s="160"/>
    </row>
    <row r="462" spans="1:46" ht="35.25" customHeight="1">
      <c r="A462" s="142" t="s">
        <v>106</v>
      </c>
      <c r="B462" s="142"/>
      <c r="C462" s="142"/>
      <c r="D462" s="142"/>
      <c r="E462" s="142"/>
      <c r="F462" s="142"/>
      <c r="G462" s="142"/>
      <c r="H462" s="142"/>
      <c r="I462" s="142"/>
      <c r="J462" s="142"/>
    </row>
    <row r="463" spans="1:46">
      <c r="A463" s="26"/>
    </row>
    <row r="464" spans="1:46" ht="135" customHeight="1">
      <c r="A464" s="142" t="s">
        <v>107</v>
      </c>
      <c r="B464" s="142"/>
      <c r="C464" s="142"/>
      <c r="D464" s="142"/>
      <c r="E464" s="142"/>
      <c r="F464" s="142"/>
      <c r="G464" s="142"/>
      <c r="H464" s="142"/>
      <c r="I464" s="142"/>
      <c r="J464" s="142"/>
    </row>
    <row r="465" spans="1:46">
      <c r="A465" s="26"/>
    </row>
    <row r="466" spans="1:46" ht="38.25" customHeight="1">
      <c r="A466" s="142" t="s">
        <v>108</v>
      </c>
      <c r="B466" s="142"/>
      <c r="C466" s="142"/>
      <c r="D466" s="142"/>
      <c r="E466" s="142"/>
      <c r="F466" s="142"/>
      <c r="G466" s="142"/>
      <c r="H466" s="142"/>
      <c r="I466" s="142"/>
      <c r="J466" s="142"/>
    </row>
    <row r="468" spans="1:46">
      <c r="A468" s="126"/>
      <c r="B468" s="126"/>
      <c r="C468" s="126"/>
      <c r="D468" s="126"/>
      <c r="E468" s="126"/>
      <c r="F468" s="126"/>
      <c r="G468" s="126"/>
      <c r="H468" s="126"/>
      <c r="I468" s="126"/>
      <c r="J468" s="126"/>
    </row>
    <row r="469" spans="1:46">
      <c r="A469" s="126"/>
      <c r="B469" s="126"/>
      <c r="C469" s="126"/>
      <c r="D469" s="126"/>
      <c r="E469" s="126"/>
      <c r="F469" s="126"/>
      <c r="G469" s="126"/>
      <c r="H469" s="126"/>
      <c r="I469" s="126"/>
      <c r="J469" s="126"/>
    </row>
    <row r="479" spans="1:46" s="18" customFormat="1" ht="146.1" customHeight="1">
      <c r="A479" s="10"/>
      <c r="B479" s="10"/>
      <c r="C479" s="10"/>
      <c r="D479" s="10"/>
      <c r="E479" s="10"/>
      <c r="F479" s="10"/>
      <c r="G479" s="10"/>
      <c r="H479" s="10"/>
      <c r="I479" s="10"/>
      <c r="J479" s="10"/>
      <c r="K479" s="130"/>
      <c r="L479" s="130"/>
      <c r="M479" s="148"/>
      <c r="N479" s="130"/>
      <c r="O479" s="130"/>
      <c r="P479" s="130"/>
      <c r="Q479" s="130"/>
      <c r="R479" s="130"/>
      <c r="S479" s="130"/>
      <c r="T479" s="130"/>
      <c r="U479" s="130"/>
      <c r="V479" s="130"/>
      <c r="W479" s="130"/>
      <c r="X479" s="130"/>
      <c r="Y479" s="130"/>
      <c r="Z479" s="130"/>
      <c r="AA479" s="130"/>
      <c r="AB479" s="130"/>
      <c r="AC479" s="130"/>
      <c r="AD479" s="130"/>
      <c r="AE479" s="130"/>
      <c r="AF479" s="130"/>
      <c r="AG479" s="130"/>
      <c r="AH479" s="130"/>
      <c r="AI479" s="130"/>
      <c r="AJ479" s="130"/>
      <c r="AK479" s="130"/>
      <c r="AL479" s="130"/>
      <c r="AM479" s="130"/>
      <c r="AN479" s="130"/>
      <c r="AO479" s="130"/>
      <c r="AP479" s="130"/>
      <c r="AQ479" s="130"/>
      <c r="AR479" s="130"/>
      <c r="AS479" s="130"/>
      <c r="AT479" s="130"/>
    </row>
    <row r="480" spans="1:46" s="18" customFormat="1" ht="15" customHeight="1">
      <c r="A480" s="10"/>
      <c r="B480" s="10"/>
      <c r="C480" s="10"/>
      <c r="D480" s="10"/>
      <c r="E480" s="10"/>
      <c r="F480" s="10"/>
      <c r="G480" s="10"/>
      <c r="H480" s="10"/>
      <c r="I480" s="10"/>
      <c r="J480" s="10"/>
      <c r="K480" s="130"/>
      <c r="L480" s="130"/>
      <c r="M480" s="148"/>
      <c r="N480" s="130"/>
      <c r="O480" s="130"/>
      <c r="P480" s="130"/>
      <c r="Q480" s="130"/>
      <c r="R480" s="130"/>
      <c r="S480" s="130"/>
      <c r="T480" s="130"/>
      <c r="U480" s="130"/>
      <c r="V480" s="130"/>
      <c r="W480" s="130"/>
      <c r="X480" s="130"/>
      <c r="Y480" s="130"/>
      <c r="Z480" s="130"/>
      <c r="AA480" s="130"/>
      <c r="AB480" s="130"/>
      <c r="AC480" s="130"/>
      <c r="AD480" s="130"/>
      <c r="AE480" s="130"/>
      <c r="AF480" s="130"/>
      <c r="AG480" s="130"/>
      <c r="AH480" s="130"/>
      <c r="AI480" s="130"/>
      <c r="AJ480" s="130"/>
      <c r="AK480" s="130"/>
      <c r="AL480" s="130"/>
      <c r="AM480" s="130"/>
      <c r="AN480" s="130"/>
      <c r="AO480" s="130"/>
      <c r="AP480" s="130"/>
      <c r="AQ480" s="130"/>
      <c r="AR480" s="130"/>
      <c r="AS480" s="130"/>
      <c r="AT480" s="130"/>
    </row>
    <row r="481" spans="1:46" s="18" customFormat="1" ht="55.5" customHeight="1">
      <c r="A481" s="10"/>
      <c r="B481" s="10"/>
      <c r="C481" s="10"/>
      <c r="D481" s="10"/>
      <c r="E481" s="10"/>
      <c r="F481" s="10"/>
      <c r="G481" s="10"/>
      <c r="H481" s="10"/>
      <c r="I481" s="10"/>
      <c r="J481" s="10"/>
      <c r="K481" s="130"/>
      <c r="L481" s="130"/>
      <c r="M481" s="148"/>
      <c r="N481" s="130"/>
      <c r="O481" s="130"/>
      <c r="P481" s="130"/>
      <c r="Q481" s="130"/>
      <c r="R481" s="130"/>
      <c r="S481" s="130"/>
      <c r="T481" s="130"/>
      <c r="U481" s="130"/>
      <c r="V481" s="130"/>
      <c r="W481" s="130"/>
      <c r="X481" s="130"/>
      <c r="Y481" s="130"/>
      <c r="Z481" s="130"/>
      <c r="AA481" s="130"/>
      <c r="AB481" s="130"/>
      <c r="AC481" s="130"/>
      <c r="AD481" s="130"/>
      <c r="AE481" s="130"/>
      <c r="AF481" s="130"/>
      <c r="AG481" s="130"/>
      <c r="AH481" s="130"/>
      <c r="AI481" s="130"/>
      <c r="AJ481" s="130"/>
      <c r="AK481" s="130"/>
      <c r="AL481" s="130"/>
      <c r="AM481" s="130"/>
      <c r="AN481" s="130"/>
      <c r="AO481" s="130"/>
      <c r="AP481" s="130"/>
      <c r="AQ481" s="130"/>
      <c r="AR481" s="130"/>
      <c r="AS481" s="130"/>
      <c r="AT481" s="130"/>
    </row>
    <row r="482" spans="1:46" s="18" customFormat="1">
      <c r="A482" s="11" t="str">
        <f>A2</f>
        <v>LITERACY 4 LIFE</v>
      </c>
      <c r="B482" s="10"/>
      <c r="C482" s="10"/>
      <c r="D482" s="10"/>
      <c r="E482" s="10"/>
      <c r="F482" s="10"/>
      <c r="G482" s="10"/>
      <c r="H482" s="10"/>
      <c r="I482" s="10"/>
      <c r="J482" s="10"/>
      <c r="K482" s="130"/>
      <c r="L482" s="130"/>
      <c r="M482" s="148"/>
      <c r="N482" s="130"/>
      <c r="O482" s="130"/>
      <c r="P482" s="130"/>
      <c r="Q482" s="130"/>
      <c r="R482" s="130"/>
      <c r="S482" s="130"/>
      <c r="T482" s="130"/>
      <c r="U482" s="130"/>
      <c r="V482" s="130"/>
      <c r="W482" s="130"/>
      <c r="X482" s="130"/>
      <c r="Y482" s="130"/>
      <c r="Z482" s="130"/>
      <c r="AA482" s="130"/>
      <c r="AB482" s="130"/>
      <c r="AC482" s="130"/>
      <c r="AD482" s="130"/>
      <c r="AE482" s="130"/>
      <c r="AF482" s="130"/>
      <c r="AG482" s="130"/>
      <c r="AH482" s="130"/>
      <c r="AI482" s="130"/>
      <c r="AJ482" s="130"/>
      <c r="AK482" s="130"/>
      <c r="AL482" s="130"/>
      <c r="AM482" s="130"/>
      <c r="AN482" s="130"/>
      <c r="AO482" s="130"/>
      <c r="AP482" s="130"/>
      <c r="AQ482" s="130"/>
      <c r="AR482" s="130"/>
      <c r="AS482" s="130"/>
      <c r="AT482" s="130"/>
    </row>
    <row r="483" spans="1:46" s="18" customFormat="1">
      <c r="A483" s="11" t="str">
        <f>A3</f>
        <v>STATEMENT OF AFFAIRS FOR THE PERIOD ENDED 31ST DECEMBER 2024</v>
      </c>
      <c r="B483" s="11"/>
      <c r="C483" s="11"/>
      <c r="D483" s="11"/>
      <c r="E483" s="11"/>
      <c r="F483" s="11"/>
      <c r="G483" s="11"/>
      <c r="H483" s="11"/>
      <c r="I483" s="11"/>
      <c r="J483" s="11"/>
      <c r="K483" s="130"/>
      <c r="L483" s="130"/>
      <c r="M483" s="148"/>
      <c r="N483" s="130"/>
      <c r="O483" s="130"/>
      <c r="P483" s="130"/>
      <c r="Q483" s="130"/>
      <c r="R483" s="130"/>
      <c r="S483" s="130"/>
      <c r="T483" s="130"/>
      <c r="U483" s="130"/>
      <c r="V483" s="130"/>
      <c r="W483" s="130"/>
      <c r="X483" s="130"/>
      <c r="Y483" s="130"/>
      <c r="Z483" s="130"/>
      <c r="AA483" s="130"/>
      <c r="AB483" s="130"/>
      <c r="AC483" s="130"/>
      <c r="AD483" s="130"/>
      <c r="AE483" s="130"/>
      <c r="AF483" s="130"/>
      <c r="AG483" s="130"/>
      <c r="AH483" s="130"/>
      <c r="AI483" s="130"/>
      <c r="AJ483" s="130"/>
      <c r="AK483" s="130"/>
      <c r="AL483" s="130"/>
      <c r="AM483" s="130"/>
      <c r="AN483" s="130"/>
      <c r="AO483" s="130"/>
      <c r="AP483" s="130"/>
      <c r="AQ483" s="130"/>
      <c r="AR483" s="130"/>
      <c r="AS483" s="130"/>
      <c r="AT483" s="130"/>
    </row>
    <row r="484" spans="1:46" s="18" customFormat="1" ht="9.75" customHeight="1">
      <c r="A484" s="11"/>
      <c r="B484" s="10"/>
      <c r="C484" s="10"/>
      <c r="D484" s="10"/>
      <c r="E484" s="10"/>
      <c r="F484" s="10"/>
      <c r="G484" s="10"/>
      <c r="H484" s="10"/>
      <c r="I484" s="10"/>
      <c r="J484" s="10"/>
      <c r="K484" s="130"/>
      <c r="L484" s="130"/>
      <c r="M484" s="148"/>
      <c r="N484" s="130"/>
      <c r="O484" s="130"/>
      <c r="P484" s="130"/>
      <c r="Q484" s="130"/>
      <c r="R484" s="130"/>
      <c r="S484" s="130"/>
      <c r="T484" s="130"/>
      <c r="U484" s="130"/>
      <c r="V484" s="130"/>
      <c r="W484" s="130"/>
      <c r="X484" s="130"/>
      <c r="Y484" s="130"/>
      <c r="Z484" s="130"/>
      <c r="AA484" s="130"/>
      <c r="AB484" s="130"/>
      <c r="AC484" s="130"/>
      <c r="AD484" s="130"/>
      <c r="AE484" s="130"/>
      <c r="AF484" s="130"/>
      <c r="AG484" s="130"/>
      <c r="AH484" s="130"/>
      <c r="AI484" s="130"/>
      <c r="AJ484" s="130"/>
      <c r="AK484" s="130"/>
      <c r="AL484" s="130"/>
      <c r="AM484" s="130"/>
      <c r="AN484" s="130"/>
      <c r="AO484" s="130"/>
      <c r="AP484" s="130"/>
      <c r="AQ484" s="130"/>
      <c r="AR484" s="130"/>
      <c r="AS484" s="130"/>
      <c r="AT484" s="130"/>
    </row>
    <row r="485" spans="1:46" s="18" customFormat="1" ht="9.75" customHeight="1">
      <c r="A485" s="11"/>
      <c r="B485" s="10"/>
      <c r="C485" s="10"/>
      <c r="D485" s="10"/>
      <c r="E485" s="10"/>
      <c r="F485" s="10"/>
      <c r="G485" s="10"/>
      <c r="H485" s="10"/>
      <c r="I485" s="10"/>
      <c r="J485" s="10"/>
      <c r="K485" s="130"/>
      <c r="L485" s="130"/>
      <c r="M485" s="148"/>
      <c r="N485" s="130"/>
      <c r="O485" s="130"/>
      <c r="P485" s="130"/>
      <c r="Q485" s="130"/>
      <c r="R485" s="130"/>
      <c r="S485" s="130"/>
      <c r="T485" s="130"/>
      <c r="U485" s="130"/>
      <c r="V485" s="130"/>
      <c r="W485" s="130"/>
      <c r="X485" s="130"/>
      <c r="Y485" s="130"/>
      <c r="Z485" s="130"/>
      <c r="AA485" s="130"/>
      <c r="AB485" s="130"/>
      <c r="AC485" s="130"/>
      <c r="AD485" s="130"/>
      <c r="AE485" s="130"/>
      <c r="AF485" s="130"/>
      <c r="AG485" s="130"/>
      <c r="AH485" s="130"/>
      <c r="AI485" s="130"/>
      <c r="AJ485" s="130"/>
      <c r="AK485" s="130"/>
      <c r="AL485" s="130"/>
      <c r="AM485" s="130"/>
      <c r="AN485" s="130"/>
      <c r="AO485" s="130"/>
      <c r="AP485" s="130"/>
      <c r="AQ485" s="130"/>
      <c r="AR485" s="130"/>
      <c r="AS485" s="130"/>
      <c r="AT485" s="130"/>
    </row>
    <row r="486" spans="1:46">
      <c r="A486" s="17" t="s">
        <v>69</v>
      </c>
    </row>
    <row r="487" spans="1:46" ht="9.75" customHeight="1">
      <c r="A487" s="17"/>
    </row>
    <row r="488" spans="1:46" ht="9.75" customHeight="1">
      <c r="A488" s="17"/>
    </row>
    <row r="489" spans="1:46">
      <c r="A489" s="50" t="s">
        <v>155</v>
      </c>
      <c r="J489" s="51">
        <f>J251</f>
        <v>2024</v>
      </c>
    </row>
    <row r="490" spans="1:46" s="5" customFormat="1">
      <c r="A490" s="52"/>
      <c r="B490" s="52"/>
      <c r="C490" s="52"/>
      <c r="D490" s="52"/>
      <c r="E490" s="52"/>
      <c r="F490" s="52"/>
      <c r="G490" s="52"/>
      <c r="H490" s="52"/>
      <c r="I490" s="52"/>
      <c r="J490" s="51" t="s">
        <v>0</v>
      </c>
      <c r="K490" s="162"/>
      <c r="L490" s="162"/>
      <c r="M490" s="163"/>
      <c r="N490" s="162"/>
      <c r="O490" s="162"/>
      <c r="P490" s="162"/>
      <c r="Q490" s="162"/>
      <c r="R490" s="162"/>
      <c r="S490" s="162"/>
      <c r="T490" s="162"/>
      <c r="U490" s="162"/>
      <c r="V490" s="162"/>
      <c r="W490" s="162"/>
      <c r="X490" s="162"/>
      <c r="Y490" s="162"/>
      <c r="Z490" s="162"/>
      <c r="AA490" s="162"/>
      <c r="AB490" s="162"/>
      <c r="AC490" s="162"/>
      <c r="AD490" s="162"/>
      <c r="AE490" s="162"/>
      <c r="AF490" s="162"/>
      <c r="AG490" s="162"/>
      <c r="AH490" s="162"/>
      <c r="AI490" s="162"/>
      <c r="AJ490" s="162"/>
      <c r="AK490" s="162"/>
      <c r="AL490" s="162"/>
      <c r="AM490" s="162"/>
      <c r="AN490" s="162"/>
      <c r="AO490" s="162"/>
      <c r="AP490" s="162"/>
      <c r="AQ490" s="162"/>
      <c r="AR490" s="162"/>
      <c r="AS490" s="162"/>
      <c r="AT490" s="162"/>
    </row>
    <row r="491" spans="1:46" s="5" customFormat="1">
      <c r="A491" s="7" t="s">
        <v>156</v>
      </c>
      <c r="B491" s="52"/>
      <c r="C491" s="52"/>
      <c r="D491" s="52"/>
      <c r="E491" s="52"/>
      <c r="F491" s="52"/>
      <c r="G491" s="52"/>
      <c r="H491" s="52"/>
      <c r="I491" s="52"/>
      <c r="J491" s="54">
        <f>30000*0.8</f>
        <v>24000</v>
      </c>
      <c r="K491" s="162"/>
      <c r="L491" s="164"/>
      <c r="M491" s="165"/>
      <c r="N491" s="164"/>
      <c r="O491" s="164"/>
      <c r="P491" s="164"/>
      <c r="Q491" s="164"/>
      <c r="R491" s="164"/>
      <c r="S491" s="164"/>
      <c r="T491" s="164"/>
      <c r="U491" s="187"/>
      <c r="V491" s="164"/>
      <c r="W491" s="164"/>
      <c r="X491" s="162"/>
      <c r="Y491" s="162"/>
      <c r="Z491" s="162"/>
      <c r="AA491" s="162"/>
      <c r="AB491" s="162"/>
      <c r="AC491" s="162"/>
      <c r="AD491" s="162"/>
      <c r="AE491" s="162"/>
      <c r="AF491" s="162"/>
      <c r="AG491" s="162"/>
      <c r="AH491" s="162"/>
      <c r="AI491" s="162"/>
      <c r="AJ491" s="162"/>
      <c r="AK491" s="162"/>
      <c r="AL491" s="162"/>
      <c r="AM491" s="162"/>
      <c r="AN491" s="162"/>
      <c r="AO491" s="162"/>
      <c r="AP491" s="162"/>
      <c r="AQ491" s="162"/>
      <c r="AR491" s="162"/>
      <c r="AS491" s="162"/>
      <c r="AT491" s="162"/>
    </row>
    <row r="492" spans="1:46" s="5" customFormat="1">
      <c r="A492" s="7" t="s">
        <v>157</v>
      </c>
      <c r="B492" s="52"/>
      <c r="C492" s="52"/>
      <c r="D492" s="52"/>
      <c r="E492" s="52"/>
      <c r="F492" s="52"/>
      <c r="G492" s="52"/>
      <c r="H492" s="52"/>
      <c r="I492" s="52"/>
      <c r="J492" s="54">
        <f>(3000*15)</f>
        <v>45000</v>
      </c>
      <c r="K492" s="162"/>
      <c r="L492" s="162"/>
      <c r="M492" s="163"/>
      <c r="N492" s="162"/>
      <c r="O492" s="162"/>
      <c r="P492" s="162"/>
      <c r="Q492" s="162"/>
      <c r="R492" s="162"/>
      <c r="S492" s="162"/>
      <c r="T492" s="162"/>
      <c r="U492" s="162"/>
      <c r="V492" s="162"/>
      <c r="W492" s="162"/>
      <c r="X492" s="162"/>
      <c r="Y492" s="162"/>
      <c r="Z492" s="162"/>
      <c r="AA492" s="162"/>
      <c r="AB492" s="162"/>
      <c r="AC492" s="162"/>
      <c r="AD492" s="162"/>
      <c r="AE492" s="162"/>
      <c r="AF492" s="162"/>
      <c r="AG492" s="162"/>
      <c r="AH492" s="162"/>
      <c r="AI492" s="162"/>
      <c r="AJ492" s="162"/>
      <c r="AK492" s="162"/>
      <c r="AL492" s="162"/>
      <c r="AM492" s="162"/>
      <c r="AN492" s="162"/>
      <c r="AO492" s="162"/>
      <c r="AP492" s="162"/>
      <c r="AQ492" s="162"/>
      <c r="AR492" s="162"/>
      <c r="AS492" s="162"/>
      <c r="AT492" s="162"/>
    </row>
    <row r="493" spans="1:46" s="5" customFormat="1">
      <c r="A493" s="7" t="s">
        <v>158</v>
      </c>
      <c r="B493" s="52"/>
      <c r="C493" s="52"/>
      <c r="D493" s="52"/>
      <c r="E493" s="52"/>
      <c r="F493" s="52"/>
      <c r="G493" s="52"/>
      <c r="H493" s="52"/>
      <c r="I493" s="52"/>
      <c r="J493" s="54">
        <f>23500</f>
        <v>23500</v>
      </c>
      <c r="K493" s="162"/>
      <c r="L493" s="162"/>
      <c r="M493" s="163"/>
      <c r="N493" s="162"/>
      <c r="O493" s="162"/>
      <c r="P493" s="162"/>
      <c r="Q493" s="162"/>
      <c r="R493" s="162"/>
      <c r="S493" s="162"/>
      <c r="T493" s="162"/>
      <c r="U493" s="162"/>
      <c r="V493" s="162"/>
      <c r="W493" s="162"/>
      <c r="X493" s="162"/>
      <c r="Y493" s="162"/>
      <c r="Z493" s="162"/>
      <c r="AA493" s="162"/>
      <c r="AB493" s="162"/>
      <c r="AC493" s="162"/>
      <c r="AD493" s="162"/>
      <c r="AE493" s="162"/>
      <c r="AF493" s="162"/>
      <c r="AG493" s="162"/>
      <c r="AH493" s="162"/>
      <c r="AI493" s="162"/>
      <c r="AJ493" s="162"/>
      <c r="AK493" s="162"/>
      <c r="AL493" s="162"/>
      <c r="AM493" s="162"/>
      <c r="AN493" s="162"/>
      <c r="AO493" s="162"/>
      <c r="AP493" s="162"/>
      <c r="AQ493" s="162"/>
      <c r="AR493" s="162"/>
      <c r="AS493" s="162"/>
      <c r="AT493" s="162"/>
    </row>
    <row r="494" spans="1:46" s="5" customFormat="1">
      <c r="A494" s="7" t="s">
        <v>159</v>
      </c>
      <c r="B494" s="52"/>
      <c r="C494" s="52"/>
      <c r="D494" s="52"/>
      <c r="E494" s="52"/>
      <c r="F494" s="52"/>
      <c r="G494" s="52"/>
      <c r="H494" s="52"/>
      <c r="I494" s="52"/>
      <c r="J494" s="54">
        <v>2000</v>
      </c>
      <c r="K494" s="162"/>
      <c r="L494" s="162"/>
      <c r="M494" s="163"/>
      <c r="N494" s="162"/>
      <c r="O494" s="162"/>
      <c r="P494" s="162"/>
      <c r="Q494" s="162"/>
      <c r="R494" s="162"/>
      <c r="S494" s="162"/>
      <c r="T494" s="162"/>
      <c r="U494" s="162"/>
      <c r="V494" s="162"/>
      <c r="W494" s="162"/>
      <c r="X494" s="162"/>
      <c r="Y494" s="162"/>
      <c r="Z494" s="162"/>
      <c r="AA494" s="162"/>
      <c r="AB494" s="162"/>
      <c r="AC494" s="162"/>
      <c r="AD494" s="162"/>
      <c r="AE494" s="162"/>
      <c r="AF494" s="162"/>
      <c r="AG494" s="162"/>
      <c r="AH494" s="162"/>
      <c r="AI494" s="162"/>
      <c r="AJ494" s="162"/>
      <c r="AK494" s="162"/>
      <c r="AL494" s="162"/>
      <c r="AM494" s="162"/>
      <c r="AN494" s="162"/>
      <c r="AO494" s="162"/>
      <c r="AP494" s="162"/>
      <c r="AQ494" s="162"/>
      <c r="AR494" s="162"/>
      <c r="AS494" s="162"/>
      <c r="AT494" s="162"/>
    </row>
    <row r="495" spans="1:46" s="5" customFormat="1">
      <c r="A495" s="7" t="s">
        <v>160</v>
      </c>
      <c r="B495" s="52"/>
      <c r="C495" s="52"/>
      <c r="D495" s="52"/>
      <c r="E495" s="52"/>
      <c r="F495" s="52"/>
      <c r="G495" s="52"/>
      <c r="H495" s="52"/>
      <c r="I495" s="52"/>
      <c r="J495" s="54">
        <f>30000+8200.95-7185-9.8</f>
        <v>31006.149999999998</v>
      </c>
      <c r="K495" s="162"/>
      <c r="L495" s="164"/>
      <c r="M495" s="165"/>
      <c r="N495" s="164"/>
      <c r="O495" s="164"/>
      <c r="P495" s="164"/>
      <c r="Q495" s="164"/>
      <c r="R495" s="164"/>
      <c r="S495" s="164"/>
      <c r="T495" s="164"/>
      <c r="U495" s="187"/>
      <c r="V495" s="164"/>
      <c r="W495" s="164"/>
      <c r="X495" s="162"/>
      <c r="Y495" s="162"/>
      <c r="Z495" s="162"/>
      <c r="AA495" s="162"/>
      <c r="AB495" s="162"/>
      <c r="AC495" s="162"/>
      <c r="AD495" s="162"/>
      <c r="AE495" s="162"/>
      <c r="AF495" s="162"/>
      <c r="AG495" s="162"/>
      <c r="AH495" s="162"/>
      <c r="AI495" s="162"/>
      <c r="AJ495" s="162"/>
      <c r="AK495" s="162"/>
      <c r="AL495" s="162"/>
      <c r="AM495" s="162"/>
      <c r="AN495" s="162"/>
      <c r="AO495" s="162"/>
      <c r="AP495" s="162"/>
      <c r="AQ495" s="162"/>
      <c r="AR495" s="162"/>
      <c r="AS495" s="162"/>
      <c r="AT495" s="162"/>
    </row>
    <row r="496" spans="1:46" s="5" customFormat="1">
      <c r="A496" s="7" t="s">
        <v>161</v>
      </c>
      <c r="B496" s="52"/>
      <c r="C496" s="52"/>
      <c r="D496" s="52"/>
      <c r="E496" s="52"/>
      <c r="F496" s="52"/>
      <c r="G496" s="52"/>
      <c r="H496" s="52"/>
      <c r="I496" s="52"/>
      <c r="J496" s="54">
        <v>3000</v>
      </c>
      <c r="K496" s="162"/>
      <c r="L496" s="164"/>
      <c r="M496" s="165"/>
      <c r="N496" s="164"/>
      <c r="O496" s="164"/>
      <c r="P496" s="164"/>
      <c r="Q496" s="164"/>
      <c r="R496" s="164"/>
      <c r="S496" s="164"/>
      <c r="T496" s="164"/>
      <c r="U496" s="187"/>
      <c r="V496" s="164"/>
      <c r="W496" s="164"/>
      <c r="X496" s="162"/>
      <c r="Y496" s="162"/>
      <c r="Z496" s="162"/>
      <c r="AA496" s="162"/>
      <c r="AB496" s="162"/>
      <c r="AC496" s="162"/>
      <c r="AD496" s="162"/>
      <c r="AE496" s="162"/>
      <c r="AF496" s="162"/>
      <c r="AG496" s="162"/>
      <c r="AH496" s="162"/>
      <c r="AI496" s="162"/>
      <c r="AJ496" s="162"/>
      <c r="AK496" s="162"/>
      <c r="AL496" s="162"/>
      <c r="AM496" s="162"/>
      <c r="AN496" s="162"/>
      <c r="AO496" s="162"/>
      <c r="AP496" s="162"/>
      <c r="AQ496" s="162"/>
      <c r="AR496" s="162"/>
      <c r="AS496" s="162"/>
      <c r="AT496" s="162"/>
    </row>
    <row r="497" spans="1:46" s="5" customFormat="1">
      <c r="A497" s="7"/>
      <c r="B497" s="52"/>
      <c r="C497" s="52"/>
      <c r="D497" s="52"/>
      <c r="E497" s="52"/>
      <c r="F497" s="52"/>
      <c r="G497" s="52"/>
      <c r="H497" s="52"/>
      <c r="I497" s="52"/>
      <c r="J497" s="54"/>
      <c r="K497" s="162"/>
      <c r="L497" s="164"/>
      <c r="M497" s="165"/>
      <c r="N497" s="164"/>
      <c r="O497" s="164"/>
      <c r="P497" s="164"/>
      <c r="Q497" s="164"/>
      <c r="R497" s="164"/>
      <c r="S497" s="164"/>
      <c r="T497" s="164"/>
      <c r="U497" s="187"/>
      <c r="V497" s="164"/>
      <c r="W497" s="164"/>
      <c r="X497" s="162"/>
      <c r="Y497" s="162"/>
      <c r="Z497" s="162"/>
      <c r="AA497" s="162"/>
      <c r="AB497" s="162"/>
      <c r="AC497" s="162"/>
      <c r="AD497" s="162"/>
      <c r="AE497" s="162"/>
      <c r="AF497" s="162"/>
      <c r="AG497" s="162"/>
      <c r="AH497" s="162"/>
      <c r="AI497" s="162"/>
      <c r="AJ497" s="162"/>
      <c r="AK497" s="162"/>
      <c r="AL497" s="162"/>
      <c r="AM497" s="162"/>
      <c r="AN497" s="162"/>
      <c r="AO497" s="162"/>
      <c r="AP497" s="162"/>
      <c r="AQ497" s="162"/>
      <c r="AR497" s="162"/>
      <c r="AS497" s="162"/>
      <c r="AT497" s="162"/>
    </row>
    <row r="498" spans="1:46" ht="19.5" thickBot="1">
      <c r="A498" s="17"/>
      <c r="J498" s="58">
        <f>SUM(J491:J497)</f>
        <v>128506.15</v>
      </c>
      <c r="K498" s="153"/>
    </row>
    <row r="499" spans="1:46" s="5" customFormat="1" ht="19.5" thickTop="1">
      <c r="A499" s="50" t="s">
        <v>109</v>
      </c>
      <c r="B499" s="52"/>
      <c r="C499" s="52"/>
      <c r="D499" s="52"/>
      <c r="E499" s="52"/>
      <c r="F499" s="52"/>
      <c r="G499" s="52"/>
      <c r="H499" s="52"/>
      <c r="I499" s="52"/>
      <c r="J499" s="52"/>
      <c r="K499" s="162"/>
      <c r="L499" s="162"/>
      <c r="M499" s="163"/>
      <c r="N499" s="162"/>
      <c r="O499" s="162"/>
      <c r="P499" s="162"/>
      <c r="Q499" s="162"/>
      <c r="R499" s="162"/>
      <c r="S499" s="162"/>
      <c r="T499" s="162"/>
      <c r="U499" s="162"/>
      <c r="V499" s="162"/>
      <c r="W499" s="162"/>
      <c r="X499" s="162"/>
      <c r="Y499" s="162"/>
      <c r="Z499" s="162"/>
      <c r="AA499" s="162"/>
      <c r="AB499" s="162"/>
      <c r="AC499" s="162"/>
      <c r="AD499" s="162"/>
      <c r="AE499" s="162"/>
      <c r="AF499" s="162"/>
      <c r="AG499" s="162"/>
      <c r="AH499" s="162"/>
      <c r="AI499" s="162"/>
      <c r="AJ499" s="162"/>
      <c r="AK499" s="162"/>
      <c r="AL499" s="162"/>
      <c r="AM499" s="162"/>
      <c r="AN499" s="162"/>
      <c r="AO499" s="162"/>
      <c r="AP499" s="162"/>
      <c r="AQ499" s="162"/>
      <c r="AR499" s="162"/>
      <c r="AS499" s="162"/>
      <c r="AT499" s="162"/>
    </row>
    <row r="500" spans="1:46" s="5" customFormat="1">
      <c r="A500" s="60" t="s">
        <v>188</v>
      </c>
      <c r="B500" s="52"/>
      <c r="C500" s="52"/>
      <c r="D500" s="52"/>
      <c r="E500" s="52"/>
      <c r="F500" s="52"/>
      <c r="G500" s="52"/>
      <c r="H500" s="52"/>
      <c r="I500" s="52"/>
      <c r="J500" s="61">
        <v>3400</v>
      </c>
      <c r="K500" s="162"/>
      <c r="L500" s="162"/>
      <c r="M500" s="163"/>
      <c r="N500" s="162"/>
      <c r="O500" s="162"/>
      <c r="P500" s="162"/>
      <c r="Q500" s="162"/>
      <c r="R500" s="162"/>
      <c r="S500" s="162"/>
      <c r="T500" s="162"/>
      <c r="U500" s="162"/>
      <c r="V500" s="162"/>
      <c r="W500" s="162"/>
      <c r="X500" s="162"/>
      <c r="Y500" s="162"/>
      <c r="Z500" s="162"/>
      <c r="AA500" s="162"/>
      <c r="AB500" s="162"/>
      <c r="AC500" s="162"/>
      <c r="AD500" s="162"/>
      <c r="AE500" s="162"/>
      <c r="AF500" s="162"/>
      <c r="AG500" s="162"/>
      <c r="AH500" s="162"/>
      <c r="AI500" s="162"/>
      <c r="AJ500" s="162"/>
      <c r="AK500" s="162"/>
      <c r="AL500" s="162"/>
      <c r="AM500" s="162"/>
      <c r="AN500" s="162"/>
      <c r="AO500" s="162"/>
      <c r="AP500" s="162"/>
      <c r="AQ500" s="162"/>
      <c r="AR500" s="162"/>
      <c r="AS500" s="162"/>
      <c r="AT500" s="162"/>
    </row>
    <row r="501" spans="1:46" s="5" customFormat="1">
      <c r="A501" s="60" t="s">
        <v>9</v>
      </c>
      <c r="B501" s="52"/>
      <c r="C501" s="52"/>
      <c r="D501" s="52"/>
      <c r="E501" s="52"/>
      <c r="F501" s="52"/>
      <c r="G501" s="52"/>
      <c r="H501" s="52"/>
      <c r="I501" s="52"/>
      <c r="J501" s="61">
        <v>0</v>
      </c>
      <c r="K501" s="162"/>
      <c r="L501" s="162"/>
      <c r="M501" s="163"/>
      <c r="N501" s="162"/>
      <c r="O501" s="162"/>
      <c r="P501" s="162"/>
      <c r="Q501" s="162"/>
      <c r="R501" s="162"/>
      <c r="S501" s="162"/>
      <c r="T501" s="162"/>
      <c r="U501" s="162"/>
      <c r="V501" s="162"/>
      <c r="W501" s="162"/>
      <c r="X501" s="162"/>
      <c r="Y501" s="162"/>
      <c r="Z501" s="162"/>
      <c r="AA501" s="162"/>
      <c r="AB501" s="162"/>
      <c r="AC501" s="162"/>
      <c r="AD501" s="162"/>
      <c r="AE501" s="162"/>
      <c r="AF501" s="162"/>
      <c r="AG501" s="162"/>
      <c r="AH501" s="162"/>
      <c r="AI501" s="162"/>
      <c r="AJ501" s="162"/>
      <c r="AK501" s="162"/>
      <c r="AL501" s="162"/>
      <c r="AM501" s="162"/>
      <c r="AN501" s="162"/>
      <c r="AO501" s="162"/>
      <c r="AP501" s="162"/>
      <c r="AQ501" s="162"/>
      <c r="AR501" s="162"/>
      <c r="AS501" s="162"/>
      <c r="AT501" s="162"/>
    </row>
    <row r="502" spans="1:46" s="4" customFormat="1" ht="19.5" thickBot="1">
      <c r="A502" s="52"/>
      <c r="B502" s="52"/>
      <c r="C502" s="52"/>
      <c r="D502" s="52"/>
      <c r="E502" s="52"/>
      <c r="F502" s="52"/>
      <c r="G502" s="52"/>
      <c r="H502" s="52"/>
      <c r="I502" s="52"/>
      <c r="J502" s="62">
        <f>SUM(J500:J501)</f>
        <v>3400</v>
      </c>
      <c r="K502" s="162"/>
      <c r="L502" s="162"/>
      <c r="M502" s="163"/>
      <c r="N502" s="162"/>
      <c r="O502" s="162"/>
      <c r="P502" s="162"/>
      <c r="Q502" s="162"/>
      <c r="R502" s="162"/>
      <c r="S502" s="162"/>
      <c r="T502" s="162"/>
      <c r="U502" s="162"/>
      <c r="V502" s="162"/>
      <c r="W502" s="162"/>
      <c r="X502" s="162"/>
      <c r="Y502" s="162"/>
      <c r="Z502" s="162"/>
      <c r="AA502" s="162"/>
      <c r="AB502" s="162"/>
      <c r="AC502" s="162"/>
      <c r="AD502" s="162"/>
      <c r="AE502" s="162"/>
      <c r="AF502" s="162"/>
      <c r="AG502" s="162"/>
      <c r="AH502" s="162"/>
      <c r="AI502" s="162"/>
      <c r="AJ502" s="162"/>
      <c r="AK502" s="162"/>
      <c r="AL502" s="162"/>
      <c r="AM502" s="162"/>
      <c r="AN502" s="162"/>
      <c r="AO502" s="162"/>
      <c r="AP502" s="162"/>
      <c r="AQ502" s="162"/>
      <c r="AR502" s="162"/>
      <c r="AS502" s="162"/>
      <c r="AT502" s="162"/>
    </row>
    <row r="503" spans="1:46" s="4" customFormat="1" ht="19.5" thickTop="1">
      <c r="A503" s="52"/>
      <c r="B503" s="52"/>
      <c r="C503" s="52"/>
      <c r="D503" s="52"/>
      <c r="E503" s="52"/>
      <c r="F503" s="52"/>
      <c r="G503" s="52"/>
      <c r="H503" s="52"/>
      <c r="I503" s="52"/>
      <c r="J503" s="118"/>
      <c r="K503" s="162"/>
      <c r="L503" s="162"/>
      <c r="M503" s="163"/>
      <c r="N503" s="162"/>
      <c r="O503" s="162"/>
      <c r="P503" s="162"/>
      <c r="Q503" s="162"/>
      <c r="R503" s="162"/>
      <c r="S503" s="162"/>
      <c r="T503" s="162"/>
      <c r="U503" s="162"/>
      <c r="V503" s="162"/>
      <c r="W503" s="162"/>
      <c r="X503" s="162"/>
      <c r="Y503" s="162"/>
      <c r="Z503" s="162"/>
      <c r="AA503" s="162"/>
      <c r="AB503" s="162"/>
      <c r="AC503" s="162"/>
      <c r="AD503" s="162"/>
      <c r="AE503" s="162"/>
      <c r="AF503" s="162"/>
      <c r="AG503" s="162"/>
      <c r="AH503" s="162"/>
      <c r="AI503" s="162"/>
      <c r="AJ503" s="162"/>
      <c r="AK503" s="162"/>
      <c r="AL503" s="162"/>
      <c r="AM503" s="162"/>
      <c r="AN503" s="162"/>
      <c r="AO503" s="162"/>
      <c r="AP503" s="162"/>
      <c r="AQ503" s="162"/>
      <c r="AR503" s="162"/>
      <c r="AS503" s="162"/>
      <c r="AT503" s="162"/>
    </row>
    <row r="504" spans="1:46" s="120" customFormat="1" ht="23.25" customHeight="1">
      <c r="A504" s="61" t="s">
        <v>191</v>
      </c>
      <c r="B504" s="61"/>
      <c r="C504" s="61"/>
      <c r="D504" s="61"/>
      <c r="E504" s="61"/>
      <c r="F504" s="61"/>
      <c r="G504" s="61"/>
      <c r="H504" s="61"/>
      <c r="I504" s="61"/>
      <c r="J504" s="107">
        <f>J498+J502</f>
        <v>131906.15</v>
      </c>
      <c r="K504" s="166"/>
      <c r="L504" s="166"/>
      <c r="M504" s="167"/>
      <c r="N504" s="166"/>
      <c r="O504" s="166"/>
      <c r="P504" s="166"/>
      <c r="Q504" s="166"/>
      <c r="R504" s="166"/>
      <c r="S504" s="166"/>
      <c r="T504" s="166"/>
      <c r="U504" s="166"/>
      <c r="V504" s="166"/>
      <c r="W504" s="166"/>
      <c r="X504" s="166"/>
      <c r="Y504" s="166"/>
      <c r="Z504" s="166"/>
      <c r="AA504" s="166"/>
      <c r="AB504" s="166"/>
      <c r="AC504" s="166"/>
      <c r="AD504" s="166"/>
      <c r="AE504" s="166"/>
      <c r="AF504" s="166"/>
      <c r="AG504" s="166"/>
      <c r="AH504" s="166"/>
      <c r="AI504" s="166"/>
      <c r="AJ504" s="166"/>
      <c r="AK504" s="166"/>
      <c r="AL504" s="166"/>
      <c r="AM504" s="166"/>
      <c r="AN504" s="166"/>
      <c r="AO504" s="166"/>
      <c r="AP504" s="166"/>
      <c r="AQ504" s="166"/>
      <c r="AR504" s="166"/>
      <c r="AS504" s="166"/>
      <c r="AT504" s="166"/>
    </row>
    <row r="505" spans="1:46" s="4" customFormat="1" ht="21" customHeight="1">
      <c r="A505" s="52"/>
      <c r="B505" s="52"/>
      <c r="C505" s="52"/>
      <c r="D505" s="52"/>
      <c r="E505" s="52"/>
      <c r="F505" s="52"/>
      <c r="G505" s="52"/>
      <c r="H505" s="52"/>
      <c r="I505" s="52"/>
      <c r="J505" s="52"/>
      <c r="K505" s="162"/>
      <c r="L505" s="162"/>
      <c r="M505" s="163"/>
      <c r="N505" s="162"/>
      <c r="O505" s="162"/>
      <c r="P505" s="162"/>
      <c r="Q505" s="162"/>
      <c r="R505" s="162"/>
      <c r="S505" s="162"/>
      <c r="T505" s="162"/>
      <c r="U505" s="162"/>
      <c r="V505" s="162"/>
      <c r="W505" s="162"/>
      <c r="X505" s="162"/>
      <c r="Y505" s="162"/>
      <c r="Z505" s="162"/>
      <c r="AA505" s="162"/>
      <c r="AB505" s="162"/>
      <c r="AC505" s="162"/>
      <c r="AD505" s="162"/>
      <c r="AE505" s="162"/>
      <c r="AF505" s="162"/>
      <c r="AG505" s="162"/>
      <c r="AH505" s="162"/>
      <c r="AI505" s="162"/>
      <c r="AJ505" s="162"/>
      <c r="AK505" s="162"/>
      <c r="AL505" s="162"/>
      <c r="AM505" s="162"/>
      <c r="AN505" s="162"/>
      <c r="AO505" s="162"/>
      <c r="AP505" s="162"/>
      <c r="AQ505" s="162"/>
      <c r="AR505" s="162"/>
      <c r="AS505" s="162"/>
      <c r="AT505" s="162"/>
    </row>
    <row r="506" spans="1:46" s="4" customFormat="1">
      <c r="A506" s="50" t="s">
        <v>110</v>
      </c>
      <c r="B506" s="52"/>
      <c r="C506" s="52"/>
      <c r="D506" s="52"/>
      <c r="E506" s="52"/>
      <c r="F506" s="52"/>
      <c r="G506" s="52"/>
      <c r="H506" s="52"/>
      <c r="I506" s="52"/>
      <c r="J506" s="105"/>
      <c r="K506" s="162"/>
      <c r="L506" s="162"/>
      <c r="M506" s="163"/>
      <c r="N506" s="162"/>
      <c r="O506" s="162"/>
      <c r="P506" s="162"/>
      <c r="Q506" s="162"/>
      <c r="R506" s="162"/>
      <c r="S506" s="162"/>
      <c r="T506" s="162"/>
      <c r="U506" s="162"/>
      <c r="V506" s="162"/>
      <c r="W506" s="162"/>
      <c r="X506" s="162"/>
      <c r="Y506" s="162"/>
      <c r="Z506" s="162"/>
      <c r="AA506" s="162"/>
      <c r="AB506" s="162"/>
      <c r="AC506" s="162"/>
      <c r="AD506" s="162"/>
      <c r="AE506" s="162"/>
      <c r="AF506" s="162"/>
      <c r="AG506" s="162"/>
      <c r="AH506" s="162"/>
      <c r="AI506" s="162"/>
      <c r="AJ506" s="162"/>
      <c r="AK506" s="162"/>
      <c r="AL506" s="162"/>
      <c r="AM506" s="162"/>
      <c r="AN506" s="162"/>
      <c r="AO506" s="162"/>
      <c r="AP506" s="162"/>
      <c r="AQ506" s="162"/>
      <c r="AR506" s="162"/>
      <c r="AS506" s="162"/>
      <c r="AT506" s="162"/>
    </row>
    <row r="507" spans="1:46" s="5" customFormat="1">
      <c r="A507" s="7" t="s">
        <v>168</v>
      </c>
      <c r="B507" s="52"/>
      <c r="C507" s="52"/>
      <c r="D507" s="52"/>
      <c r="E507" s="52"/>
      <c r="F507" s="52"/>
      <c r="G507" s="52"/>
      <c r="H507" s="52"/>
      <c r="I507" s="52"/>
      <c r="J507" s="116">
        <v>2800</v>
      </c>
      <c r="K507" s="162"/>
      <c r="L507" s="162"/>
      <c r="M507" s="163"/>
      <c r="N507" s="162"/>
      <c r="O507" s="162"/>
      <c r="P507" s="162"/>
      <c r="Q507" s="162"/>
      <c r="R507" s="162"/>
      <c r="S507" s="162"/>
      <c r="T507" s="162"/>
      <c r="U507" s="162"/>
      <c r="V507" s="162"/>
      <c r="W507" s="162"/>
      <c r="X507" s="162"/>
      <c r="Y507" s="162"/>
      <c r="Z507" s="162"/>
      <c r="AA507" s="162"/>
      <c r="AB507" s="162"/>
      <c r="AC507" s="162"/>
      <c r="AD507" s="162"/>
      <c r="AE507" s="162"/>
      <c r="AF507" s="162"/>
      <c r="AG507" s="162"/>
      <c r="AH507" s="162"/>
      <c r="AI507" s="162"/>
      <c r="AJ507" s="162"/>
      <c r="AK507" s="162"/>
      <c r="AL507" s="162"/>
      <c r="AM507" s="162"/>
      <c r="AN507" s="162"/>
      <c r="AO507" s="162"/>
      <c r="AP507" s="162"/>
      <c r="AQ507" s="162"/>
      <c r="AR507" s="162"/>
      <c r="AS507" s="162"/>
      <c r="AT507" s="162"/>
    </row>
    <row r="508" spans="1:46" s="5" customFormat="1">
      <c r="A508" s="7" t="s">
        <v>169</v>
      </c>
      <c r="B508" s="52"/>
      <c r="C508" s="52"/>
      <c r="D508" s="52"/>
      <c r="E508" s="52"/>
      <c r="F508" s="52"/>
      <c r="G508" s="52"/>
      <c r="H508" s="52"/>
      <c r="I508" s="52"/>
      <c r="J508" s="116">
        <v>3780</v>
      </c>
      <c r="K508" s="162"/>
      <c r="L508" s="162"/>
      <c r="M508" s="163"/>
      <c r="N508" s="162"/>
      <c r="O508" s="162"/>
      <c r="P508" s="162"/>
      <c r="Q508" s="162"/>
      <c r="R508" s="162"/>
      <c r="S508" s="162"/>
      <c r="T508" s="162"/>
      <c r="U508" s="162"/>
      <c r="V508" s="162"/>
      <c r="W508" s="162"/>
      <c r="X508" s="162"/>
      <c r="Y508" s="162"/>
      <c r="Z508" s="162"/>
      <c r="AA508" s="162"/>
      <c r="AB508" s="162"/>
      <c r="AC508" s="162"/>
      <c r="AD508" s="162"/>
      <c r="AE508" s="162"/>
      <c r="AF508" s="162"/>
      <c r="AG508" s="162"/>
      <c r="AH508" s="162"/>
      <c r="AI508" s="162"/>
      <c r="AJ508" s="162"/>
      <c r="AK508" s="162"/>
      <c r="AL508" s="162"/>
      <c r="AM508" s="162"/>
      <c r="AN508" s="162"/>
      <c r="AO508" s="162"/>
      <c r="AP508" s="162"/>
      <c r="AQ508" s="162"/>
      <c r="AR508" s="162"/>
      <c r="AS508" s="162"/>
      <c r="AT508" s="162"/>
    </row>
    <row r="509" spans="1:46" s="5" customFormat="1">
      <c r="A509" s="7" t="s">
        <v>173</v>
      </c>
      <c r="B509" s="52"/>
      <c r="C509" s="52"/>
      <c r="D509" s="52"/>
      <c r="E509" s="52"/>
      <c r="F509" s="52"/>
      <c r="G509" s="52"/>
      <c r="H509" s="52"/>
      <c r="I509" s="52"/>
      <c r="J509" s="116">
        <v>3200</v>
      </c>
      <c r="K509" s="162"/>
      <c r="L509" s="162"/>
      <c r="M509" s="163"/>
      <c r="N509" s="162"/>
      <c r="O509" s="162"/>
      <c r="P509" s="162"/>
      <c r="Q509" s="162"/>
      <c r="R509" s="162"/>
      <c r="S509" s="162"/>
      <c r="T509" s="162"/>
      <c r="U509" s="162"/>
      <c r="V509" s="162"/>
      <c r="W509" s="162"/>
      <c r="X509" s="162"/>
      <c r="Y509" s="162"/>
      <c r="Z509" s="162"/>
      <c r="AA509" s="162"/>
      <c r="AB509" s="162"/>
      <c r="AC509" s="162"/>
      <c r="AD509" s="162"/>
      <c r="AE509" s="162"/>
      <c r="AF509" s="162"/>
      <c r="AG509" s="162"/>
      <c r="AH509" s="162"/>
      <c r="AI509" s="162"/>
      <c r="AJ509" s="162"/>
      <c r="AK509" s="162"/>
      <c r="AL509" s="162"/>
      <c r="AM509" s="162"/>
      <c r="AN509" s="162"/>
      <c r="AO509" s="162"/>
      <c r="AP509" s="162"/>
      <c r="AQ509" s="162"/>
      <c r="AR509" s="162"/>
      <c r="AS509" s="162"/>
      <c r="AT509" s="162"/>
    </row>
    <row r="510" spans="1:46" s="5" customFormat="1">
      <c r="A510" s="7" t="s">
        <v>171</v>
      </c>
      <c r="B510" s="52"/>
      <c r="C510" s="52"/>
      <c r="D510" s="52"/>
      <c r="E510" s="52"/>
      <c r="F510" s="52"/>
      <c r="G510" s="52"/>
      <c r="H510" s="52"/>
      <c r="I510" s="52"/>
      <c r="J510" s="116">
        <v>8000</v>
      </c>
      <c r="K510" s="162"/>
      <c r="L510" s="162"/>
      <c r="M510" s="163"/>
      <c r="N510" s="162"/>
      <c r="O510" s="162"/>
      <c r="P510" s="162"/>
      <c r="Q510" s="162"/>
      <c r="R510" s="162"/>
      <c r="S510" s="162"/>
      <c r="T510" s="162"/>
      <c r="U510" s="162"/>
      <c r="V510" s="162"/>
      <c r="W510" s="162"/>
      <c r="X510" s="162"/>
      <c r="Y510" s="162"/>
      <c r="Z510" s="162"/>
      <c r="AA510" s="162"/>
      <c r="AB510" s="162"/>
      <c r="AC510" s="162"/>
      <c r="AD510" s="162"/>
      <c r="AE510" s="162"/>
      <c r="AF510" s="162"/>
      <c r="AG510" s="162"/>
      <c r="AH510" s="162"/>
      <c r="AI510" s="162"/>
      <c r="AJ510" s="162"/>
      <c r="AK510" s="162"/>
      <c r="AL510" s="162"/>
      <c r="AM510" s="162"/>
      <c r="AN510" s="162"/>
      <c r="AO510" s="162"/>
      <c r="AP510" s="162"/>
      <c r="AQ510" s="162"/>
      <c r="AR510" s="162"/>
      <c r="AS510" s="162"/>
      <c r="AT510" s="162"/>
    </row>
    <row r="511" spans="1:46" s="5" customFormat="1">
      <c r="A511" s="7" t="s">
        <v>174</v>
      </c>
      <c r="B511" s="52"/>
      <c r="C511" s="52"/>
      <c r="D511" s="52"/>
      <c r="E511" s="52"/>
      <c r="F511" s="52"/>
      <c r="G511" s="52"/>
      <c r="H511" s="52"/>
      <c r="I511" s="52"/>
      <c r="J511" s="116">
        <f>4000+712.2</f>
        <v>4712.2</v>
      </c>
      <c r="K511" s="162"/>
      <c r="L511" s="162"/>
      <c r="M511" s="163"/>
      <c r="N511" s="162"/>
      <c r="O511" s="162"/>
      <c r="P511" s="162"/>
      <c r="Q511" s="162"/>
      <c r="R511" s="162"/>
      <c r="S511" s="162"/>
      <c r="T511" s="162"/>
      <c r="U511" s="162"/>
      <c r="V511" s="162"/>
      <c r="W511" s="162"/>
      <c r="X511" s="162"/>
      <c r="Y511" s="162"/>
      <c r="Z511" s="162"/>
      <c r="AA511" s="162"/>
      <c r="AB511" s="162"/>
      <c r="AC511" s="162"/>
      <c r="AD511" s="162"/>
      <c r="AE511" s="162"/>
      <c r="AF511" s="162"/>
      <c r="AG511" s="162"/>
      <c r="AH511" s="162"/>
      <c r="AI511" s="162"/>
      <c r="AJ511" s="162"/>
      <c r="AK511" s="162"/>
      <c r="AL511" s="162"/>
      <c r="AM511" s="162"/>
      <c r="AN511" s="162"/>
      <c r="AO511" s="162"/>
      <c r="AP511" s="162"/>
      <c r="AQ511" s="162"/>
      <c r="AR511" s="162"/>
      <c r="AS511" s="162"/>
      <c r="AT511" s="162"/>
    </row>
    <row r="512" spans="1:46" s="5" customFormat="1">
      <c r="A512" s="7" t="s">
        <v>172</v>
      </c>
      <c r="B512" s="52"/>
      <c r="C512" s="52"/>
      <c r="D512" s="52"/>
      <c r="E512" s="52"/>
      <c r="F512" s="52"/>
      <c r="G512" s="52"/>
      <c r="H512" s="52"/>
      <c r="I512" s="52"/>
      <c r="J512" s="116">
        <v>14600</v>
      </c>
      <c r="K512" s="162"/>
      <c r="L512" s="162"/>
      <c r="M512" s="163"/>
      <c r="N512" s="162"/>
      <c r="O512" s="162"/>
      <c r="P512" s="162"/>
      <c r="Q512" s="162"/>
      <c r="R512" s="162"/>
      <c r="S512" s="162"/>
      <c r="T512" s="162"/>
      <c r="U512" s="162"/>
      <c r="V512" s="162"/>
      <c r="W512" s="162"/>
      <c r="X512" s="162"/>
      <c r="Y512" s="162"/>
      <c r="Z512" s="162"/>
      <c r="AA512" s="162"/>
      <c r="AB512" s="162"/>
      <c r="AC512" s="162"/>
      <c r="AD512" s="162"/>
      <c r="AE512" s="162"/>
      <c r="AF512" s="162"/>
      <c r="AG512" s="162"/>
      <c r="AH512" s="162"/>
      <c r="AI512" s="162"/>
      <c r="AJ512" s="162"/>
      <c r="AK512" s="162"/>
      <c r="AL512" s="162"/>
      <c r="AM512" s="162"/>
      <c r="AN512" s="162"/>
      <c r="AO512" s="162"/>
      <c r="AP512" s="162"/>
      <c r="AQ512" s="162"/>
      <c r="AR512" s="162"/>
      <c r="AS512" s="162"/>
      <c r="AT512" s="162"/>
    </row>
    <row r="513" spans="1:46" s="5" customFormat="1">
      <c r="A513" s="7" t="s">
        <v>170</v>
      </c>
      <c r="B513" s="52"/>
      <c r="C513" s="52"/>
      <c r="D513" s="52"/>
      <c r="E513" s="52"/>
      <c r="F513" s="52"/>
      <c r="G513" s="52"/>
      <c r="H513" s="52"/>
      <c r="I513" s="52"/>
      <c r="J513" s="116">
        <v>3700</v>
      </c>
      <c r="K513" s="162"/>
      <c r="L513" s="162"/>
      <c r="M513" s="163"/>
      <c r="N513" s="162"/>
      <c r="O513" s="162"/>
      <c r="P513" s="162"/>
      <c r="Q513" s="162"/>
      <c r="R513" s="162"/>
      <c r="S513" s="162"/>
      <c r="T513" s="162"/>
      <c r="U513" s="162"/>
      <c r="V513" s="162"/>
      <c r="W513" s="162"/>
      <c r="X513" s="162"/>
      <c r="Y513" s="162"/>
      <c r="Z513" s="162"/>
      <c r="AA513" s="162"/>
      <c r="AB513" s="162"/>
      <c r="AC513" s="162"/>
      <c r="AD513" s="162"/>
      <c r="AE513" s="162"/>
      <c r="AF513" s="162"/>
      <c r="AG513" s="162"/>
      <c r="AH513" s="162"/>
      <c r="AI513" s="162"/>
      <c r="AJ513" s="162"/>
      <c r="AK513" s="162"/>
      <c r="AL513" s="162"/>
      <c r="AM513" s="162"/>
      <c r="AN513" s="162"/>
      <c r="AO513" s="162"/>
      <c r="AP513" s="162"/>
      <c r="AQ513" s="162"/>
      <c r="AR513" s="162"/>
      <c r="AS513" s="162"/>
      <c r="AT513" s="162"/>
    </row>
    <row r="514" spans="1:46" s="4" customFormat="1">
      <c r="A514" s="7" t="s">
        <v>175</v>
      </c>
      <c r="B514" s="52"/>
      <c r="C514" s="52"/>
      <c r="D514" s="52"/>
      <c r="E514" s="52"/>
      <c r="F514" s="52"/>
      <c r="G514" s="52"/>
      <c r="H514" s="52"/>
      <c r="I514" s="52"/>
      <c r="J514" s="117">
        <v>3300</v>
      </c>
      <c r="K514" s="162"/>
      <c r="L514" s="162"/>
      <c r="M514" s="163"/>
      <c r="N514" s="162"/>
      <c r="O514" s="162"/>
      <c r="P514" s="162"/>
      <c r="Q514" s="162"/>
      <c r="R514" s="162"/>
      <c r="S514" s="162"/>
      <c r="T514" s="162"/>
      <c r="U514" s="162"/>
      <c r="V514" s="162"/>
      <c r="W514" s="162"/>
      <c r="X514" s="162"/>
      <c r="Y514" s="162"/>
      <c r="Z514" s="162"/>
      <c r="AA514" s="162"/>
      <c r="AB514" s="162"/>
      <c r="AC514" s="162"/>
      <c r="AD514" s="162"/>
      <c r="AE514" s="162"/>
      <c r="AF514" s="162"/>
      <c r="AG514" s="162"/>
      <c r="AH514" s="162"/>
      <c r="AI514" s="162"/>
      <c r="AJ514" s="162"/>
      <c r="AK514" s="162"/>
      <c r="AL514" s="162"/>
      <c r="AM514" s="162"/>
      <c r="AN514" s="162"/>
      <c r="AO514" s="162"/>
      <c r="AP514" s="162"/>
      <c r="AQ514" s="162"/>
      <c r="AR514" s="162"/>
      <c r="AS514" s="162"/>
      <c r="AT514" s="162"/>
    </row>
    <row r="515" spans="1:46" s="5" customFormat="1" ht="19.5" thickBot="1">
      <c r="A515" s="26"/>
      <c r="B515" s="52"/>
      <c r="C515" s="52"/>
      <c r="D515" s="52"/>
      <c r="E515" s="52"/>
      <c r="F515" s="52"/>
      <c r="G515" s="52"/>
      <c r="H515" s="52"/>
      <c r="I515" s="52"/>
      <c r="J515" s="110">
        <f>SUM(J507:J514)</f>
        <v>44092.2</v>
      </c>
      <c r="K515" s="162"/>
      <c r="L515" s="162"/>
      <c r="M515" s="163"/>
      <c r="N515" s="162"/>
      <c r="O515" s="162"/>
      <c r="P515" s="162"/>
      <c r="Q515" s="162"/>
      <c r="R515" s="162"/>
      <c r="S515" s="162"/>
      <c r="T515" s="162"/>
      <c r="U515" s="162"/>
      <c r="V515" s="162"/>
      <c r="W515" s="162"/>
      <c r="X515" s="162"/>
      <c r="Y515" s="162"/>
      <c r="Z515" s="162"/>
      <c r="AA515" s="162"/>
      <c r="AB515" s="162"/>
      <c r="AC515" s="162"/>
      <c r="AD515" s="162"/>
      <c r="AE515" s="162"/>
      <c r="AF515" s="162"/>
      <c r="AG515" s="162"/>
      <c r="AH515" s="162"/>
      <c r="AI515" s="162"/>
      <c r="AJ515" s="162"/>
      <c r="AK515" s="162"/>
      <c r="AL515" s="162"/>
      <c r="AM515" s="162"/>
      <c r="AN515" s="162"/>
      <c r="AO515" s="162"/>
      <c r="AP515" s="162"/>
      <c r="AQ515" s="162"/>
      <c r="AR515" s="162"/>
      <c r="AS515" s="162"/>
      <c r="AT515" s="162"/>
    </row>
    <row r="518" spans="1:46">
      <c r="A518" s="11" t="s">
        <v>111</v>
      </c>
      <c r="J518" s="128"/>
    </row>
    <row r="519" spans="1:46" s="6" customFormat="1">
      <c r="A519" s="7" t="s">
        <v>187</v>
      </c>
      <c r="B519" s="60"/>
      <c r="C519" s="63"/>
      <c r="D519" s="64"/>
      <c r="E519" s="64"/>
      <c r="F519" s="63"/>
      <c r="G519" s="63"/>
      <c r="H519" s="63"/>
      <c r="I519" s="63"/>
      <c r="J519" s="65">
        <v>22000</v>
      </c>
      <c r="K519" s="168"/>
      <c r="L519" s="168"/>
      <c r="M519" s="169"/>
      <c r="N519" s="168"/>
      <c r="O519" s="168"/>
      <c r="P519" s="168"/>
      <c r="Q519" s="168"/>
      <c r="R519" s="168"/>
      <c r="S519" s="168"/>
      <c r="T519" s="168"/>
      <c r="U519" s="168"/>
      <c r="V519" s="168"/>
      <c r="W519" s="168"/>
      <c r="X519" s="168"/>
      <c r="Y519" s="168"/>
      <c r="Z519" s="168"/>
      <c r="AA519" s="168"/>
      <c r="AB519" s="168"/>
      <c r="AC519" s="168"/>
      <c r="AD519" s="168"/>
      <c r="AE519" s="168"/>
      <c r="AF519" s="168"/>
      <c r="AG519" s="168"/>
      <c r="AH519" s="168"/>
      <c r="AI519" s="168"/>
      <c r="AJ519" s="168"/>
      <c r="AK519" s="168"/>
      <c r="AL519" s="168"/>
      <c r="AM519" s="168"/>
      <c r="AN519" s="168"/>
      <c r="AO519" s="168"/>
      <c r="AP519" s="168"/>
      <c r="AQ519" s="168"/>
      <c r="AR519" s="168"/>
      <c r="AS519" s="168"/>
      <c r="AT519" s="168"/>
    </row>
    <row r="520" spans="1:46" s="6" customFormat="1">
      <c r="A520" s="7" t="s">
        <v>176</v>
      </c>
      <c r="B520" s="60"/>
      <c r="C520" s="63"/>
      <c r="D520" s="64"/>
      <c r="E520" s="64"/>
      <c r="F520" s="63"/>
      <c r="G520" s="63"/>
      <c r="H520" s="63"/>
      <c r="I520" s="63"/>
      <c r="J520" s="65">
        <v>3500</v>
      </c>
      <c r="K520" s="168"/>
      <c r="L520" s="168"/>
      <c r="M520" s="169"/>
      <c r="N520" s="168"/>
      <c r="O520" s="168"/>
      <c r="P520" s="168"/>
      <c r="Q520" s="168"/>
      <c r="R520" s="168"/>
      <c r="S520" s="168"/>
      <c r="T520" s="168"/>
      <c r="U520" s="168"/>
      <c r="V520" s="168"/>
      <c r="W520" s="168"/>
      <c r="X520" s="168"/>
      <c r="Y520" s="168"/>
      <c r="Z520" s="168"/>
      <c r="AA520" s="168"/>
      <c r="AB520" s="168"/>
      <c r="AC520" s="168"/>
      <c r="AD520" s="168"/>
      <c r="AE520" s="168"/>
      <c r="AF520" s="168"/>
      <c r="AG520" s="168"/>
      <c r="AH520" s="168"/>
      <c r="AI520" s="168"/>
      <c r="AJ520" s="168"/>
      <c r="AK520" s="168"/>
      <c r="AL520" s="168"/>
      <c r="AM520" s="168"/>
      <c r="AN520" s="168"/>
      <c r="AO520" s="168"/>
      <c r="AP520" s="168"/>
      <c r="AQ520" s="168"/>
      <c r="AR520" s="168"/>
      <c r="AS520" s="168"/>
      <c r="AT520" s="168"/>
    </row>
    <row r="521" spans="1:46" s="6" customFormat="1">
      <c r="A521" s="7" t="s">
        <v>112</v>
      </c>
      <c r="B521" s="60"/>
      <c r="C521" s="63"/>
      <c r="D521" s="64"/>
      <c r="E521" s="64"/>
      <c r="F521" s="63"/>
      <c r="G521" s="63"/>
      <c r="H521" s="63"/>
      <c r="I521" s="63"/>
      <c r="J521" s="65">
        <f>1090+5170</f>
        <v>6260</v>
      </c>
      <c r="K521" s="168"/>
      <c r="L521" s="168"/>
      <c r="M521" s="169"/>
      <c r="N521" s="168"/>
      <c r="O521" s="168"/>
      <c r="P521" s="168"/>
      <c r="Q521" s="168"/>
      <c r="R521" s="168"/>
      <c r="S521" s="168"/>
      <c r="T521" s="168"/>
      <c r="U521" s="168"/>
      <c r="V521" s="168"/>
      <c r="W521" s="168"/>
      <c r="X521" s="168"/>
      <c r="Y521" s="168"/>
      <c r="Z521" s="168"/>
      <c r="AA521" s="168"/>
      <c r="AB521" s="168"/>
      <c r="AC521" s="168"/>
      <c r="AD521" s="168"/>
      <c r="AE521" s="168"/>
      <c r="AF521" s="168"/>
      <c r="AG521" s="168"/>
      <c r="AH521" s="168"/>
      <c r="AI521" s="168"/>
      <c r="AJ521" s="168"/>
      <c r="AK521" s="168"/>
      <c r="AL521" s="168"/>
      <c r="AM521" s="168"/>
      <c r="AN521" s="168"/>
      <c r="AO521" s="168"/>
      <c r="AP521" s="168"/>
      <c r="AQ521" s="168"/>
      <c r="AR521" s="168"/>
      <c r="AS521" s="168"/>
      <c r="AT521" s="168"/>
    </row>
    <row r="522" spans="1:46" s="6" customFormat="1">
      <c r="A522" s="7" t="s">
        <v>11</v>
      </c>
      <c r="B522" s="60"/>
      <c r="C522" s="63"/>
      <c r="D522" s="64"/>
      <c r="E522" s="64"/>
      <c r="F522" s="63"/>
      <c r="G522" s="63"/>
      <c r="H522" s="63"/>
      <c r="I522" s="63"/>
      <c r="J522" s="65">
        <v>3150</v>
      </c>
      <c r="K522" s="168"/>
      <c r="L522" s="168"/>
      <c r="M522" s="169"/>
      <c r="N522" s="168"/>
      <c r="O522" s="168"/>
      <c r="P522" s="168"/>
      <c r="Q522" s="168"/>
      <c r="R522" s="168"/>
      <c r="S522" s="168"/>
      <c r="T522" s="168"/>
      <c r="U522" s="168"/>
      <c r="V522" s="168"/>
      <c r="W522" s="168"/>
      <c r="X522" s="168"/>
      <c r="Y522" s="168"/>
      <c r="Z522" s="168"/>
      <c r="AA522" s="168"/>
      <c r="AB522" s="168"/>
      <c r="AC522" s="168"/>
      <c r="AD522" s="168"/>
      <c r="AE522" s="168"/>
      <c r="AF522" s="168"/>
      <c r="AG522" s="168"/>
      <c r="AH522" s="168"/>
      <c r="AI522" s="168"/>
      <c r="AJ522" s="168"/>
      <c r="AK522" s="168"/>
      <c r="AL522" s="168"/>
      <c r="AM522" s="168"/>
      <c r="AN522" s="168"/>
      <c r="AO522" s="168"/>
      <c r="AP522" s="168"/>
      <c r="AQ522" s="168"/>
      <c r="AR522" s="168"/>
      <c r="AS522" s="168"/>
      <c r="AT522" s="168"/>
    </row>
    <row r="523" spans="1:46" s="6" customFormat="1">
      <c r="A523" s="7" t="s">
        <v>12</v>
      </c>
      <c r="B523" s="60"/>
      <c r="C523" s="63"/>
      <c r="D523" s="64"/>
      <c r="E523" s="64"/>
      <c r="F523" s="63"/>
      <c r="G523" s="63"/>
      <c r="H523" s="63"/>
      <c r="I523" s="63"/>
      <c r="J523" s="65">
        <f>1380+1200+325</f>
        <v>2905</v>
      </c>
      <c r="K523" s="168"/>
      <c r="L523" s="168"/>
      <c r="M523" s="169"/>
      <c r="N523" s="168"/>
      <c r="O523" s="168"/>
      <c r="P523" s="168"/>
      <c r="Q523" s="168"/>
      <c r="R523" s="168"/>
      <c r="S523" s="168"/>
      <c r="T523" s="168"/>
      <c r="U523" s="168"/>
      <c r="V523" s="168"/>
      <c r="W523" s="168"/>
      <c r="X523" s="168"/>
      <c r="Y523" s="168"/>
      <c r="Z523" s="168"/>
      <c r="AA523" s="168"/>
      <c r="AB523" s="168"/>
      <c r="AC523" s="168"/>
      <c r="AD523" s="168"/>
      <c r="AE523" s="168"/>
      <c r="AF523" s="168"/>
      <c r="AG523" s="168"/>
      <c r="AH523" s="168"/>
      <c r="AI523" s="168"/>
      <c r="AJ523" s="168"/>
      <c r="AK523" s="168"/>
      <c r="AL523" s="168"/>
      <c r="AM523" s="168"/>
      <c r="AN523" s="168"/>
      <c r="AO523" s="168"/>
      <c r="AP523" s="168"/>
      <c r="AQ523" s="168"/>
      <c r="AR523" s="168"/>
      <c r="AS523" s="168"/>
      <c r="AT523" s="168"/>
    </row>
    <row r="524" spans="1:46" s="6" customFormat="1">
      <c r="A524" s="7" t="s">
        <v>13</v>
      </c>
      <c r="B524" s="60"/>
      <c r="C524" s="63"/>
      <c r="D524" s="64"/>
      <c r="E524" s="64"/>
      <c r="F524" s="63"/>
      <c r="G524" s="63"/>
      <c r="H524" s="63"/>
      <c r="I524" s="63"/>
      <c r="J524" s="65">
        <f>3420</f>
        <v>3420</v>
      </c>
      <c r="K524" s="168"/>
      <c r="L524" s="168"/>
      <c r="M524" s="169"/>
      <c r="N524" s="168"/>
      <c r="O524" s="168"/>
      <c r="P524" s="168"/>
      <c r="Q524" s="168"/>
      <c r="R524" s="168"/>
      <c r="S524" s="168"/>
      <c r="T524" s="168"/>
      <c r="U524" s="168"/>
      <c r="V524" s="168"/>
      <c r="W524" s="168"/>
      <c r="X524" s="168"/>
      <c r="Y524" s="168"/>
      <c r="Z524" s="168"/>
      <c r="AA524" s="168"/>
      <c r="AB524" s="168"/>
      <c r="AC524" s="168"/>
      <c r="AD524" s="168"/>
      <c r="AE524" s="168"/>
      <c r="AF524" s="168"/>
      <c r="AG524" s="168"/>
      <c r="AH524" s="168"/>
      <c r="AI524" s="168"/>
      <c r="AJ524" s="168"/>
      <c r="AK524" s="168"/>
      <c r="AL524" s="168"/>
      <c r="AM524" s="168"/>
      <c r="AN524" s="168"/>
      <c r="AO524" s="168"/>
      <c r="AP524" s="168"/>
      <c r="AQ524" s="168"/>
      <c r="AR524" s="168"/>
      <c r="AS524" s="168"/>
      <c r="AT524" s="168"/>
    </row>
    <row r="525" spans="1:46" s="6" customFormat="1">
      <c r="A525" s="7" t="s">
        <v>14</v>
      </c>
      <c r="B525" s="60"/>
      <c r="C525" s="63"/>
      <c r="D525" s="64"/>
      <c r="E525" s="64"/>
      <c r="F525" s="63"/>
      <c r="G525" s="63"/>
      <c r="H525" s="63"/>
      <c r="I525" s="63"/>
      <c r="J525" s="65">
        <v>12470</v>
      </c>
      <c r="K525" s="168"/>
      <c r="L525" s="168"/>
      <c r="M525" s="169"/>
      <c r="N525" s="168"/>
      <c r="O525" s="168"/>
      <c r="P525" s="168"/>
      <c r="Q525" s="168"/>
      <c r="R525" s="168"/>
      <c r="S525" s="168"/>
      <c r="T525" s="168"/>
      <c r="U525" s="168"/>
      <c r="V525" s="168"/>
      <c r="W525" s="168"/>
      <c r="X525" s="168"/>
      <c r="Y525" s="168"/>
      <c r="Z525" s="168"/>
      <c r="AA525" s="168"/>
      <c r="AB525" s="168"/>
      <c r="AC525" s="168"/>
      <c r="AD525" s="168"/>
      <c r="AE525" s="168"/>
      <c r="AF525" s="168"/>
      <c r="AG525" s="168"/>
      <c r="AH525" s="168"/>
      <c r="AI525" s="168"/>
      <c r="AJ525" s="168"/>
      <c r="AK525" s="168"/>
      <c r="AL525" s="168"/>
      <c r="AM525" s="168"/>
      <c r="AN525" s="168"/>
      <c r="AO525" s="168"/>
      <c r="AP525" s="168"/>
      <c r="AQ525" s="168"/>
      <c r="AR525" s="168"/>
      <c r="AS525" s="168"/>
      <c r="AT525" s="168"/>
    </row>
    <row r="526" spans="1:46" s="6" customFormat="1">
      <c r="A526" s="7" t="s">
        <v>15</v>
      </c>
      <c r="B526" s="60"/>
      <c r="C526" s="63"/>
      <c r="D526" s="64"/>
      <c r="E526" s="64"/>
      <c r="F526" s="63"/>
      <c r="G526" s="63"/>
      <c r="H526" s="63"/>
      <c r="I526" s="63"/>
      <c r="J526" s="65">
        <f>1700+9600+600</f>
        <v>11900</v>
      </c>
      <c r="K526" s="168"/>
      <c r="L526" s="168"/>
      <c r="M526" s="169"/>
      <c r="N526" s="168"/>
      <c r="O526" s="168"/>
      <c r="P526" s="168"/>
      <c r="Q526" s="168"/>
      <c r="R526" s="168"/>
      <c r="S526" s="168"/>
      <c r="T526" s="168"/>
      <c r="U526" s="168"/>
      <c r="V526" s="168"/>
      <c r="W526" s="168"/>
      <c r="X526" s="168"/>
      <c r="Y526" s="168"/>
      <c r="Z526" s="168"/>
      <c r="AA526" s="168"/>
      <c r="AB526" s="168"/>
      <c r="AC526" s="168"/>
      <c r="AD526" s="168"/>
      <c r="AE526" s="168"/>
      <c r="AF526" s="168"/>
      <c r="AG526" s="168"/>
      <c r="AH526" s="168"/>
      <c r="AI526" s="168"/>
      <c r="AJ526" s="168"/>
      <c r="AK526" s="168"/>
      <c r="AL526" s="168"/>
      <c r="AM526" s="168"/>
      <c r="AN526" s="168"/>
      <c r="AO526" s="168"/>
      <c r="AP526" s="168"/>
      <c r="AQ526" s="168"/>
      <c r="AR526" s="168"/>
      <c r="AS526" s="168"/>
      <c r="AT526" s="168"/>
    </row>
    <row r="527" spans="1:46" s="6" customFormat="1">
      <c r="A527" s="7" t="s">
        <v>16</v>
      </c>
      <c r="B527" s="60"/>
      <c r="C527" s="63"/>
      <c r="D527" s="64"/>
      <c r="E527" s="64"/>
      <c r="F527" s="63"/>
      <c r="G527" s="63"/>
      <c r="H527" s="63"/>
      <c r="I527" s="63"/>
      <c r="J527" s="65">
        <v>8540</v>
      </c>
      <c r="K527" s="168"/>
      <c r="L527" s="168"/>
      <c r="M527" s="169"/>
      <c r="N527" s="168"/>
      <c r="O527" s="168"/>
      <c r="P527" s="168"/>
      <c r="Q527" s="168"/>
      <c r="R527" s="168"/>
      <c r="S527" s="168"/>
      <c r="T527" s="168"/>
      <c r="U527" s="168"/>
      <c r="V527" s="168"/>
      <c r="W527" s="168"/>
      <c r="X527" s="168"/>
      <c r="Y527" s="168"/>
      <c r="Z527" s="168"/>
      <c r="AA527" s="168"/>
      <c r="AB527" s="168"/>
      <c r="AC527" s="168"/>
      <c r="AD527" s="168"/>
      <c r="AE527" s="168"/>
      <c r="AF527" s="168"/>
      <c r="AG527" s="168"/>
      <c r="AH527" s="168"/>
      <c r="AI527" s="168"/>
      <c r="AJ527" s="168"/>
      <c r="AK527" s="168"/>
      <c r="AL527" s="168"/>
      <c r="AM527" s="168"/>
      <c r="AN527" s="168"/>
      <c r="AO527" s="168"/>
      <c r="AP527" s="168"/>
      <c r="AQ527" s="168"/>
      <c r="AR527" s="168"/>
      <c r="AS527" s="168"/>
      <c r="AT527" s="168"/>
    </row>
    <row r="528" spans="1:46" s="168" customFormat="1">
      <c r="A528" s="181" t="s">
        <v>177</v>
      </c>
      <c r="B528" s="178"/>
      <c r="C528" s="182"/>
      <c r="D528" s="183"/>
      <c r="E528" s="183"/>
      <c r="F528" s="182"/>
      <c r="G528" s="182"/>
      <c r="H528" s="182"/>
      <c r="I528" s="182"/>
      <c r="J528" s="184">
        <v>1680</v>
      </c>
      <c r="M528" s="169"/>
    </row>
    <row r="529" spans="1:46" s="168" customFormat="1">
      <c r="A529" s="181" t="s">
        <v>186</v>
      </c>
      <c r="B529" s="178"/>
      <c r="C529" s="182"/>
      <c r="D529" s="183"/>
      <c r="E529" s="183"/>
      <c r="F529" s="182"/>
      <c r="G529" s="182"/>
      <c r="H529" s="182"/>
      <c r="I529" s="182"/>
      <c r="J529" s="184">
        <f>950+2693.09</f>
        <v>3643.09</v>
      </c>
      <c r="M529" s="169"/>
    </row>
    <row r="530" spans="1:46" s="168" customFormat="1">
      <c r="A530" s="181" t="s">
        <v>17</v>
      </c>
      <c r="B530" s="178"/>
      <c r="C530" s="182"/>
      <c r="D530" s="183"/>
      <c r="E530" s="183"/>
      <c r="F530" s="182"/>
      <c r="G530" s="182"/>
      <c r="H530" s="182"/>
      <c r="I530" s="182"/>
      <c r="J530" s="184">
        <f>6265</f>
        <v>6265</v>
      </c>
      <c r="M530" s="169"/>
    </row>
    <row r="531" spans="1:46" s="168" customFormat="1">
      <c r="A531" s="181" t="s">
        <v>185</v>
      </c>
      <c r="B531" s="178"/>
      <c r="C531" s="182"/>
      <c r="D531" s="183"/>
      <c r="E531" s="183"/>
      <c r="F531" s="182"/>
      <c r="G531" s="182"/>
      <c r="H531" s="182"/>
      <c r="I531" s="182"/>
      <c r="J531" s="184">
        <f>75+398+73.96</f>
        <v>546.96</v>
      </c>
      <c r="M531" s="169"/>
    </row>
    <row r="532" spans="1:46" s="168" customFormat="1">
      <c r="A532" s="181" t="s">
        <v>18</v>
      </c>
      <c r="B532" s="178"/>
      <c r="C532" s="182"/>
      <c r="D532" s="183"/>
      <c r="E532" s="183"/>
      <c r="F532" s="182"/>
      <c r="G532" s="182"/>
      <c r="H532" s="182"/>
      <c r="I532" s="182"/>
      <c r="J532" s="184">
        <v>730</v>
      </c>
      <c r="M532" s="169"/>
    </row>
    <row r="533" spans="1:46" s="168" customFormat="1">
      <c r="A533" s="181" t="s">
        <v>162</v>
      </c>
      <c r="B533" s="178"/>
      <c r="C533" s="182"/>
      <c r="D533" s="183"/>
      <c r="E533" s="183"/>
      <c r="F533" s="182"/>
      <c r="G533" s="182"/>
      <c r="H533" s="182"/>
      <c r="I533" s="182"/>
      <c r="J533" s="184">
        <f>124</f>
        <v>124</v>
      </c>
      <c r="M533" s="169"/>
    </row>
    <row r="534" spans="1:46" s="168" customFormat="1">
      <c r="A534" s="181" t="s">
        <v>10</v>
      </c>
      <c r="B534" s="178"/>
      <c r="C534" s="182"/>
      <c r="D534" s="183"/>
      <c r="E534" s="183"/>
      <c r="F534" s="182"/>
      <c r="G534" s="182"/>
      <c r="H534" s="182"/>
      <c r="I534" s="182"/>
      <c r="J534" s="184">
        <v>610</v>
      </c>
      <c r="M534" s="169"/>
    </row>
    <row r="535" spans="1:46" s="130" customFormat="1" ht="23.25" customHeight="1" thickBot="1">
      <c r="A535" s="185"/>
      <c r="B535" s="185"/>
      <c r="C535" s="185"/>
      <c r="D535" s="185"/>
      <c r="E535" s="185"/>
      <c r="F535" s="185"/>
      <c r="G535" s="185"/>
      <c r="H535" s="185"/>
      <c r="I535" s="185"/>
      <c r="J535" s="186">
        <f>SUM(J519:J534)</f>
        <v>87744.05</v>
      </c>
      <c r="K535" s="155"/>
      <c r="M535" s="148"/>
    </row>
    <row r="536" spans="1:46" s="18" customFormat="1" ht="47.25" customHeight="1" thickTop="1">
      <c r="A536" s="10"/>
      <c r="B536" s="10"/>
      <c r="C536" s="10"/>
      <c r="D536" s="10"/>
      <c r="E536" s="10"/>
      <c r="F536" s="10"/>
      <c r="G536" s="10"/>
      <c r="H536" s="10"/>
      <c r="I536" s="10"/>
      <c r="J536" s="69"/>
      <c r="K536" s="155"/>
      <c r="L536" s="153"/>
      <c r="M536" s="148"/>
      <c r="N536" s="130"/>
      <c r="O536" s="130"/>
      <c r="P536" s="130"/>
      <c r="Q536" s="130"/>
      <c r="R536" s="130"/>
      <c r="S536" s="130"/>
      <c r="T536" s="130"/>
      <c r="U536" s="130"/>
      <c r="V536" s="130"/>
      <c r="W536" s="130"/>
      <c r="X536" s="130"/>
      <c r="Y536" s="130"/>
      <c r="Z536" s="130"/>
      <c r="AA536" s="130"/>
      <c r="AB536" s="130"/>
      <c r="AC536" s="130"/>
      <c r="AD536" s="130"/>
      <c r="AE536" s="130"/>
      <c r="AF536" s="130"/>
      <c r="AG536" s="130"/>
      <c r="AH536" s="130"/>
      <c r="AI536" s="130"/>
      <c r="AJ536" s="130"/>
      <c r="AK536" s="130"/>
      <c r="AL536" s="130"/>
      <c r="AM536" s="130"/>
      <c r="AN536" s="130"/>
      <c r="AO536" s="130"/>
      <c r="AP536" s="130"/>
      <c r="AQ536" s="130"/>
      <c r="AR536" s="130"/>
      <c r="AS536" s="130"/>
      <c r="AT536" s="130"/>
    </row>
    <row r="537" spans="1:46" s="18" customFormat="1" ht="46.5" customHeight="1">
      <c r="A537" s="10"/>
      <c r="B537" s="10"/>
      <c r="C537" s="10"/>
      <c r="D537" s="10"/>
      <c r="E537" s="10"/>
      <c r="F537" s="10"/>
      <c r="G537" s="10"/>
      <c r="H537" s="10"/>
      <c r="I537" s="10"/>
      <c r="J537" s="69"/>
      <c r="K537" s="130"/>
      <c r="L537" s="130"/>
      <c r="M537" s="148"/>
      <c r="N537" s="130"/>
      <c r="O537" s="130"/>
      <c r="P537" s="130"/>
      <c r="Q537" s="130"/>
      <c r="R537" s="130"/>
      <c r="S537" s="130"/>
      <c r="T537" s="130"/>
      <c r="U537" s="130"/>
      <c r="V537" s="130"/>
      <c r="W537" s="130"/>
      <c r="X537" s="130"/>
      <c r="Y537" s="130"/>
      <c r="Z537" s="130"/>
      <c r="AA537" s="130"/>
      <c r="AB537" s="130"/>
      <c r="AC537" s="130"/>
      <c r="AD537" s="130"/>
      <c r="AE537" s="130"/>
      <c r="AF537" s="130"/>
      <c r="AG537" s="130"/>
      <c r="AH537" s="130"/>
      <c r="AI537" s="130"/>
      <c r="AJ537" s="130"/>
      <c r="AK537" s="130"/>
      <c r="AL537" s="130"/>
      <c r="AM537" s="130"/>
      <c r="AN537" s="130"/>
      <c r="AO537" s="130"/>
      <c r="AP537" s="130"/>
      <c r="AQ537" s="130"/>
      <c r="AR537" s="130"/>
      <c r="AS537" s="130"/>
      <c r="AT537" s="130"/>
    </row>
    <row r="538" spans="1:46" s="18" customFormat="1" hidden="1">
      <c r="A538" s="10"/>
      <c r="B538" s="10"/>
      <c r="C538" s="10"/>
      <c r="D538" s="10"/>
      <c r="E538" s="10"/>
      <c r="F538" s="10"/>
      <c r="G538" s="10"/>
      <c r="H538" s="10"/>
      <c r="I538" s="10"/>
      <c r="J538" s="69"/>
      <c r="K538" s="130"/>
      <c r="L538" s="130"/>
      <c r="M538" s="148"/>
      <c r="N538" s="130"/>
      <c r="O538" s="130"/>
      <c r="P538" s="130"/>
      <c r="Q538" s="130"/>
      <c r="R538" s="130"/>
      <c r="S538" s="130"/>
      <c r="T538" s="130"/>
      <c r="U538" s="130"/>
      <c r="V538" s="130"/>
      <c r="W538" s="130"/>
      <c r="X538" s="130"/>
      <c r="Y538" s="130"/>
      <c r="Z538" s="130"/>
      <c r="AA538" s="130"/>
      <c r="AB538" s="130"/>
      <c r="AC538" s="130"/>
      <c r="AD538" s="130"/>
      <c r="AE538" s="130"/>
      <c r="AF538" s="130"/>
      <c r="AG538" s="130"/>
      <c r="AH538" s="130"/>
      <c r="AI538" s="130"/>
      <c r="AJ538" s="130"/>
      <c r="AK538" s="130"/>
      <c r="AL538" s="130"/>
      <c r="AM538" s="130"/>
      <c r="AN538" s="130"/>
      <c r="AO538" s="130"/>
      <c r="AP538" s="130"/>
      <c r="AQ538" s="130"/>
      <c r="AR538" s="130"/>
      <c r="AS538" s="130"/>
      <c r="AT538" s="130"/>
    </row>
    <row r="539" spans="1:46" s="18" customFormat="1" hidden="1">
      <c r="A539" s="10"/>
      <c r="B539" s="10"/>
      <c r="C539" s="10"/>
      <c r="D539" s="10"/>
      <c r="E539" s="10"/>
      <c r="F539" s="10"/>
      <c r="G539" s="10"/>
      <c r="H539" s="10"/>
      <c r="I539" s="10"/>
      <c r="J539" s="69"/>
      <c r="K539" s="130"/>
      <c r="L539" s="155"/>
      <c r="M539" s="170"/>
      <c r="N539" s="130"/>
      <c r="O539" s="130"/>
      <c r="P539" s="130"/>
      <c r="Q539" s="130"/>
      <c r="R539" s="130"/>
      <c r="S539" s="130"/>
      <c r="T539" s="130"/>
      <c r="U539" s="130"/>
      <c r="V539" s="130"/>
      <c r="W539" s="130"/>
      <c r="X539" s="130"/>
      <c r="Y539" s="130"/>
      <c r="Z539" s="130"/>
      <c r="AA539" s="130"/>
      <c r="AB539" s="130"/>
      <c r="AC539" s="130"/>
      <c r="AD539" s="130"/>
      <c r="AE539" s="130"/>
      <c r="AF539" s="130"/>
      <c r="AG539" s="130"/>
      <c r="AH539" s="130"/>
      <c r="AI539" s="130"/>
      <c r="AJ539" s="130"/>
      <c r="AK539" s="130"/>
      <c r="AL539" s="130"/>
      <c r="AM539" s="130"/>
      <c r="AN539" s="130"/>
      <c r="AO539" s="130"/>
      <c r="AP539" s="130"/>
      <c r="AQ539" s="130"/>
      <c r="AR539" s="130"/>
      <c r="AS539" s="130"/>
      <c r="AT539" s="130"/>
    </row>
    <row r="540" spans="1:46" s="18" customFormat="1" hidden="1">
      <c r="A540" s="10"/>
      <c r="B540" s="10"/>
      <c r="C540" s="10"/>
      <c r="D540" s="10"/>
      <c r="E540" s="10"/>
      <c r="F540" s="10"/>
      <c r="G540" s="10"/>
      <c r="H540" s="10"/>
      <c r="I540" s="10"/>
      <c r="J540" s="69"/>
      <c r="K540" s="130"/>
      <c r="L540" s="130"/>
      <c r="M540" s="170"/>
      <c r="N540" s="130"/>
      <c r="O540" s="130"/>
      <c r="P540" s="130"/>
      <c r="Q540" s="130"/>
      <c r="R540" s="130"/>
      <c r="S540" s="130"/>
      <c r="T540" s="130"/>
      <c r="U540" s="130"/>
      <c r="V540" s="130"/>
      <c r="W540" s="130"/>
      <c r="X540" s="130"/>
      <c r="Y540" s="130"/>
      <c r="Z540" s="130"/>
      <c r="AA540" s="130"/>
      <c r="AB540" s="130"/>
      <c r="AC540" s="130"/>
      <c r="AD540" s="130"/>
      <c r="AE540" s="130"/>
      <c r="AF540" s="130"/>
      <c r="AG540" s="130"/>
      <c r="AH540" s="130"/>
      <c r="AI540" s="130"/>
      <c r="AJ540" s="130"/>
      <c r="AK540" s="130"/>
      <c r="AL540" s="130"/>
      <c r="AM540" s="130"/>
      <c r="AN540" s="130"/>
      <c r="AO540" s="130"/>
      <c r="AP540" s="130"/>
      <c r="AQ540" s="130"/>
      <c r="AR540" s="130"/>
      <c r="AS540" s="130"/>
      <c r="AT540" s="130"/>
    </row>
    <row r="541" spans="1:46" s="18" customFormat="1" hidden="1">
      <c r="A541" s="10"/>
      <c r="B541" s="10"/>
      <c r="C541" s="10"/>
      <c r="D541" s="10"/>
      <c r="E541" s="10"/>
      <c r="F541" s="10"/>
      <c r="G541" s="10"/>
      <c r="H541" s="10"/>
      <c r="I541" s="10"/>
      <c r="J541" s="69"/>
      <c r="K541" s="130"/>
      <c r="L541" s="130"/>
      <c r="M541" s="170"/>
      <c r="N541" s="130"/>
      <c r="O541" s="130"/>
      <c r="P541" s="130"/>
      <c r="Q541" s="130"/>
      <c r="R541" s="130"/>
      <c r="S541" s="130"/>
      <c r="T541" s="130"/>
      <c r="U541" s="130"/>
      <c r="V541" s="130"/>
      <c r="W541" s="130"/>
      <c r="X541" s="130"/>
      <c r="Y541" s="130"/>
      <c r="Z541" s="130"/>
      <c r="AA541" s="130"/>
      <c r="AB541" s="130"/>
      <c r="AC541" s="130"/>
      <c r="AD541" s="130"/>
      <c r="AE541" s="130"/>
      <c r="AF541" s="130"/>
      <c r="AG541" s="130"/>
      <c r="AH541" s="130"/>
      <c r="AI541" s="130"/>
      <c r="AJ541" s="130"/>
      <c r="AK541" s="130"/>
      <c r="AL541" s="130"/>
      <c r="AM541" s="130"/>
      <c r="AN541" s="130"/>
      <c r="AO541" s="130"/>
      <c r="AP541" s="130"/>
      <c r="AQ541" s="130"/>
      <c r="AR541" s="130"/>
      <c r="AS541" s="130"/>
      <c r="AT541" s="130"/>
    </row>
    <row r="542" spans="1:46" s="18" customFormat="1" ht="33" customHeight="1">
      <c r="A542" s="10"/>
      <c r="B542" s="10"/>
      <c r="C542" s="10"/>
      <c r="D542" s="10"/>
      <c r="E542" s="10"/>
      <c r="F542" s="10"/>
      <c r="G542" s="10"/>
      <c r="H542" s="10"/>
      <c r="I542" s="10"/>
      <c r="J542" s="69"/>
      <c r="K542" s="130"/>
      <c r="L542" s="171"/>
      <c r="M542" s="170"/>
      <c r="N542" s="130"/>
      <c r="O542" s="130"/>
      <c r="P542" s="130"/>
      <c r="Q542" s="130"/>
      <c r="R542" s="130"/>
      <c r="S542" s="130"/>
      <c r="T542" s="130"/>
      <c r="U542" s="130"/>
      <c r="V542" s="130"/>
      <c r="W542" s="130"/>
      <c r="X542" s="130"/>
      <c r="Y542" s="130"/>
      <c r="Z542" s="130"/>
      <c r="AA542" s="130"/>
      <c r="AB542" s="130"/>
      <c r="AC542" s="130"/>
      <c r="AD542" s="130"/>
      <c r="AE542" s="130"/>
      <c r="AF542" s="130"/>
      <c r="AG542" s="130"/>
      <c r="AH542" s="130"/>
      <c r="AI542" s="130"/>
      <c r="AJ542" s="130"/>
      <c r="AK542" s="130"/>
      <c r="AL542" s="130"/>
      <c r="AM542" s="130"/>
      <c r="AN542" s="130"/>
      <c r="AO542" s="130"/>
      <c r="AP542" s="130"/>
      <c r="AQ542" s="130"/>
      <c r="AR542" s="130"/>
      <c r="AS542" s="130"/>
      <c r="AT542" s="130"/>
    </row>
    <row r="543" spans="1:46" s="18" customFormat="1" ht="33" customHeight="1">
      <c r="A543" s="10"/>
      <c r="B543" s="10"/>
      <c r="C543" s="10"/>
      <c r="D543" s="10"/>
      <c r="E543" s="10"/>
      <c r="F543" s="10"/>
      <c r="G543" s="10"/>
      <c r="H543" s="10"/>
      <c r="I543" s="10"/>
      <c r="J543" s="69"/>
      <c r="K543" s="130"/>
      <c r="L543" s="171"/>
      <c r="M543" s="170"/>
      <c r="N543" s="130"/>
      <c r="O543" s="130"/>
      <c r="P543" s="130"/>
      <c r="Q543" s="130"/>
      <c r="R543" s="130"/>
      <c r="S543" s="130"/>
      <c r="T543" s="130"/>
      <c r="U543" s="130"/>
      <c r="V543" s="130"/>
      <c r="W543" s="130"/>
      <c r="X543" s="130"/>
      <c r="Y543" s="130"/>
      <c r="Z543" s="130"/>
      <c r="AA543" s="130"/>
      <c r="AB543" s="130"/>
      <c r="AC543" s="130"/>
      <c r="AD543" s="130"/>
      <c r="AE543" s="130"/>
      <c r="AF543" s="130"/>
      <c r="AG543" s="130"/>
      <c r="AH543" s="130"/>
      <c r="AI543" s="130"/>
      <c r="AJ543" s="130"/>
      <c r="AK543" s="130"/>
      <c r="AL543" s="130"/>
      <c r="AM543" s="130"/>
      <c r="AN543" s="130"/>
      <c r="AO543" s="130"/>
      <c r="AP543" s="130"/>
      <c r="AQ543" s="130"/>
      <c r="AR543" s="130"/>
      <c r="AS543" s="130"/>
      <c r="AT543" s="130"/>
    </row>
    <row r="544" spans="1:46" s="18" customFormat="1" ht="33" customHeight="1">
      <c r="A544" s="10"/>
      <c r="B544" s="10"/>
      <c r="C544" s="10"/>
      <c r="D544" s="10"/>
      <c r="E544" s="10"/>
      <c r="F544" s="10"/>
      <c r="G544" s="10"/>
      <c r="H544" s="10"/>
      <c r="I544" s="10"/>
      <c r="J544" s="69"/>
      <c r="K544" s="130"/>
      <c r="L544" s="171"/>
      <c r="M544" s="170"/>
      <c r="N544" s="130"/>
      <c r="O544" s="130"/>
      <c r="P544" s="130"/>
      <c r="Q544" s="130"/>
      <c r="R544" s="130"/>
      <c r="S544" s="130"/>
      <c r="T544" s="130"/>
      <c r="U544" s="130"/>
      <c r="V544" s="130"/>
      <c r="W544" s="130"/>
      <c r="X544" s="130"/>
      <c r="Y544" s="130"/>
      <c r="Z544" s="130"/>
      <c r="AA544" s="130"/>
      <c r="AB544" s="130"/>
      <c r="AC544" s="130"/>
      <c r="AD544" s="130"/>
      <c r="AE544" s="130"/>
      <c r="AF544" s="130"/>
      <c r="AG544" s="130"/>
      <c r="AH544" s="130"/>
      <c r="AI544" s="130"/>
      <c r="AJ544" s="130"/>
      <c r="AK544" s="130"/>
      <c r="AL544" s="130"/>
      <c r="AM544" s="130"/>
      <c r="AN544" s="130"/>
      <c r="AO544" s="130"/>
      <c r="AP544" s="130"/>
      <c r="AQ544" s="130"/>
      <c r="AR544" s="130"/>
      <c r="AS544" s="130"/>
      <c r="AT544" s="130"/>
    </row>
    <row r="545" spans="1:46" s="18" customFormat="1" ht="33" customHeight="1">
      <c r="A545" s="10"/>
      <c r="B545" s="10"/>
      <c r="C545" s="10"/>
      <c r="D545" s="10"/>
      <c r="E545" s="10"/>
      <c r="F545" s="10"/>
      <c r="G545" s="10"/>
      <c r="H545" s="10"/>
      <c r="I545" s="10"/>
      <c r="J545" s="69"/>
      <c r="K545" s="130"/>
      <c r="L545" s="171"/>
      <c r="M545" s="170"/>
      <c r="N545" s="130"/>
      <c r="O545" s="130"/>
      <c r="P545" s="130"/>
      <c r="Q545" s="130"/>
      <c r="R545" s="130"/>
      <c r="S545" s="130"/>
      <c r="T545" s="130"/>
      <c r="U545" s="130"/>
      <c r="V545" s="130"/>
      <c r="W545" s="130"/>
      <c r="X545" s="130"/>
      <c r="Y545" s="130"/>
      <c r="Z545" s="130"/>
      <c r="AA545" s="130"/>
      <c r="AB545" s="130"/>
      <c r="AC545" s="130"/>
      <c r="AD545" s="130"/>
      <c r="AE545" s="130"/>
      <c r="AF545" s="130"/>
      <c r="AG545" s="130"/>
      <c r="AH545" s="130"/>
      <c r="AI545" s="130"/>
      <c r="AJ545" s="130"/>
      <c r="AK545" s="130"/>
      <c r="AL545" s="130"/>
      <c r="AM545" s="130"/>
      <c r="AN545" s="130"/>
      <c r="AO545" s="130"/>
      <c r="AP545" s="130"/>
      <c r="AQ545" s="130"/>
      <c r="AR545" s="130"/>
      <c r="AS545" s="130"/>
      <c r="AT545" s="130"/>
    </row>
    <row r="546" spans="1:46" s="18" customFormat="1" ht="21.75" customHeight="1">
      <c r="A546" s="10"/>
      <c r="B546" s="10"/>
      <c r="C546" s="10"/>
      <c r="D546" s="10"/>
      <c r="E546" s="10"/>
      <c r="F546" s="10"/>
      <c r="G546" s="10"/>
      <c r="H546" s="10"/>
      <c r="I546" s="10"/>
      <c r="J546" s="69"/>
      <c r="K546" s="130"/>
      <c r="L546" s="130"/>
      <c r="M546" s="148"/>
      <c r="N546" s="130"/>
      <c r="O546" s="130"/>
      <c r="P546" s="130"/>
      <c r="Q546" s="130"/>
      <c r="R546" s="130"/>
      <c r="S546" s="130"/>
      <c r="T546" s="130"/>
      <c r="U546" s="130"/>
      <c r="V546" s="130"/>
      <c r="W546" s="130"/>
      <c r="X546" s="130"/>
      <c r="Y546" s="130"/>
      <c r="Z546" s="130"/>
      <c r="AA546" s="130"/>
      <c r="AB546" s="130"/>
      <c r="AC546" s="130"/>
      <c r="AD546" s="130"/>
      <c r="AE546" s="130"/>
      <c r="AF546" s="130"/>
      <c r="AG546" s="130"/>
      <c r="AH546" s="130"/>
      <c r="AI546" s="130"/>
      <c r="AJ546" s="130"/>
      <c r="AK546" s="130"/>
      <c r="AL546" s="130"/>
      <c r="AM546" s="130"/>
      <c r="AN546" s="130"/>
      <c r="AO546" s="130"/>
      <c r="AP546" s="130"/>
      <c r="AQ546" s="130"/>
      <c r="AR546" s="130"/>
      <c r="AS546" s="130"/>
      <c r="AT546" s="130"/>
    </row>
    <row r="547" spans="1:46" s="18" customFormat="1">
      <c r="A547" s="11" t="str">
        <f>A2</f>
        <v>LITERACY 4 LIFE</v>
      </c>
      <c r="B547" s="10"/>
      <c r="C547" s="10"/>
      <c r="D547" s="10"/>
      <c r="E547" s="10"/>
      <c r="F547" s="10"/>
      <c r="G547" s="10"/>
      <c r="H547" s="10"/>
      <c r="I547" s="10"/>
      <c r="J547" s="10"/>
      <c r="K547" s="130"/>
      <c r="L547" s="130"/>
      <c r="M547" s="148"/>
      <c r="N547" s="130"/>
      <c r="O547" s="130"/>
      <c r="P547" s="130"/>
      <c r="Q547" s="130"/>
      <c r="R547" s="130"/>
      <c r="S547" s="130"/>
      <c r="T547" s="130"/>
      <c r="U547" s="130"/>
      <c r="V547" s="130"/>
      <c r="W547" s="130"/>
      <c r="X547" s="130"/>
      <c r="Y547" s="130"/>
      <c r="Z547" s="130"/>
      <c r="AA547" s="130"/>
      <c r="AB547" s="130"/>
      <c r="AC547" s="130"/>
      <c r="AD547" s="130"/>
      <c r="AE547" s="130"/>
      <c r="AF547" s="130"/>
      <c r="AG547" s="130"/>
      <c r="AH547" s="130"/>
      <c r="AI547" s="130"/>
      <c r="AJ547" s="130"/>
      <c r="AK547" s="130"/>
      <c r="AL547" s="130"/>
      <c r="AM547" s="130"/>
      <c r="AN547" s="130"/>
      <c r="AO547" s="130"/>
      <c r="AP547" s="130"/>
      <c r="AQ547" s="130"/>
      <c r="AR547" s="130"/>
      <c r="AS547" s="130"/>
      <c r="AT547" s="130"/>
    </row>
    <row r="548" spans="1:46" s="18" customFormat="1">
      <c r="A548" s="11" t="str">
        <f>A3</f>
        <v>STATEMENT OF AFFAIRS FOR THE PERIOD ENDED 31ST DECEMBER 2024</v>
      </c>
      <c r="B548" s="10"/>
      <c r="C548" s="10"/>
      <c r="D548" s="10"/>
      <c r="E548" s="10"/>
      <c r="F548" s="10"/>
      <c r="G548" s="10"/>
      <c r="H548" s="10"/>
      <c r="I548" s="10"/>
      <c r="J548" s="10"/>
      <c r="K548" s="130"/>
      <c r="L548" s="171"/>
      <c r="M548" s="148"/>
      <c r="N548" s="130"/>
      <c r="O548" s="130"/>
      <c r="P548" s="130"/>
      <c r="Q548" s="130"/>
      <c r="R548" s="130"/>
      <c r="S548" s="130"/>
      <c r="T548" s="130"/>
      <c r="U548" s="130"/>
      <c r="V548" s="130"/>
      <c r="W548" s="130"/>
      <c r="X548" s="130"/>
      <c r="Y548" s="130"/>
      <c r="Z548" s="130"/>
      <c r="AA548" s="130"/>
      <c r="AB548" s="130"/>
      <c r="AC548" s="130"/>
      <c r="AD548" s="130"/>
      <c r="AE548" s="130"/>
      <c r="AF548" s="130"/>
      <c r="AG548" s="130"/>
      <c r="AH548" s="130"/>
      <c r="AI548" s="130"/>
      <c r="AJ548" s="130"/>
      <c r="AK548" s="130"/>
      <c r="AL548" s="130"/>
      <c r="AM548" s="130"/>
      <c r="AN548" s="130"/>
      <c r="AO548" s="130"/>
      <c r="AP548" s="130"/>
      <c r="AQ548" s="130"/>
      <c r="AR548" s="130"/>
      <c r="AS548" s="130"/>
      <c r="AT548" s="130"/>
    </row>
    <row r="549" spans="1:46" s="18" customFormat="1">
      <c r="A549" s="11"/>
      <c r="B549" s="10"/>
      <c r="C549" s="10"/>
      <c r="D549" s="10"/>
      <c r="E549" s="10"/>
      <c r="F549" s="10"/>
      <c r="G549" s="10"/>
      <c r="H549" s="10"/>
      <c r="I549" s="10"/>
      <c r="J549" s="10"/>
      <c r="K549" s="130"/>
      <c r="L549" s="172"/>
      <c r="M549" s="173"/>
      <c r="N549" s="130"/>
      <c r="O549" s="130"/>
      <c r="P549" s="130"/>
      <c r="Q549" s="130"/>
      <c r="R549" s="130"/>
      <c r="S549" s="130"/>
      <c r="T549" s="130"/>
      <c r="U549" s="130"/>
      <c r="V549" s="130"/>
      <c r="W549" s="130"/>
      <c r="X549" s="130"/>
      <c r="Y549" s="130"/>
      <c r="Z549" s="130"/>
      <c r="AA549" s="130"/>
      <c r="AB549" s="130"/>
      <c r="AC549" s="130"/>
      <c r="AD549" s="130"/>
      <c r="AE549" s="130"/>
      <c r="AF549" s="130"/>
      <c r="AG549" s="130"/>
      <c r="AH549" s="130"/>
      <c r="AI549" s="130"/>
      <c r="AJ549" s="130"/>
      <c r="AK549" s="130"/>
      <c r="AL549" s="130"/>
      <c r="AM549" s="130"/>
      <c r="AN549" s="130"/>
      <c r="AO549" s="130"/>
      <c r="AP549" s="130"/>
      <c r="AQ549" s="130"/>
      <c r="AR549" s="130"/>
      <c r="AS549" s="130"/>
      <c r="AT549" s="130"/>
    </row>
    <row r="550" spans="1:46" s="18" customFormat="1">
      <c r="A550" s="10"/>
      <c r="B550" s="10"/>
      <c r="C550" s="10"/>
      <c r="D550" s="10"/>
      <c r="E550" s="10"/>
      <c r="F550" s="10"/>
      <c r="G550" s="10"/>
      <c r="H550" s="10"/>
      <c r="I550" s="10"/>
      <c r="J550" s="10"/>
      <c r="K550" s="130"/>
      <c r="L550" s="130"/>
      <c r="M550" s="170"/>
      <c r="N550" s="130"/>
      <c r="O550" s="130"/>
      <c r="P550" s="130"/>
      <c r="Q550" s="130"/>
      <c r="R550" s="130"/>
      <c r="S550" s="130"/>
      <c r="T550" s="130"/>
      <c r="U550" s="130"/>
      <c r="V550" s="130"/>
      <c r="W550" s="130"/>
      <c r="X550" s="130"/>
      <c r="Y550" s="130"/>
      <c r="Z550" s="130"/>
      <c r="AA550" s="130"/>
      <c r="AB550" s="130"/>
      <c r="AC550" s="130"/>
      <c r="AD550" s="130"/>
      <c r="AE550" s="130"/>
      <c r="AF550" s="130"/>
      <c r="AG550" s="130"/>
      <c r="AH550" s="130"/>
      <c r="AI550" s="130"/>
      <c r="AJ550" s="130"/>
      <c r="AK550" s="130"/>
      <c r="AL550" s="130"/>
      <c r="AM550" s="130"/>
      <c r="AN550" s="130"/>
      <c r="AO550" s="130"/>
      <c r="AP550" s="130"/>
      <c r="AQ550" s="130"/>
      <c r="AR550" s="130"/>
      <c r="AS550" s="130"/>
      <c r="AT550" s="130"/>
    </row>
    <row r="551" spans="1:46" s="18" customFormat="1">
      <c r="A551" s="17" t="s">
        <v>136</v>
      </c>
      <c r="B551" s="10"/>
      <c r="C551" s="10"/>
      <c r="D551" s="10"/>
      <c r="E551" s="10"/>
      <c r="F551" s="10"/>
      <c r="G551" s="10"/>
      <c r="H551" s="10"/>
      <c r="I551" s="10"/>
      <c r="J551" s="10"/>
      <c r="K551" s="130"/>
      <c r="L551" s="130"/>
      <c r="M551" s="148"/>
      <c r="N551" s="130"/>
      <c r="O551" s="130"/>
      <c r="P551" s="130"/>
      <c r="Q551" s="130"/>
      <c r="R551" s="130"/>
      <c r="S551" s="130"/>
      <c r="T551" s="130"/>
      <c r="U551" s="130"/>
      <c r="V551" s="130"/>
      <c r="W551" s="130"/>
      <c r="X551" s="130"/>
      <c r="Y551" s="130"/>
      <c r="Z551" s="130"/>
      <c r="AA551" s="130"/>
      <c r="AB551" s="130"/>
      <c r="AC551" s="130"/>
      <c r="AD551" s="130"/>
      <c r="AE551" s="130"/>
      <c r="AF551" s="130"/>
      <c r="AG551" s="130"/>
      <c r="AH551" s="130"/>
      <c r="AI551" s="130"/>
      <c r="AJ551" s="130"/>
      <c r="AK551" s="130"/>
      <c r="AL551" s="130"/>
      <c r="AM551" s="130"/>
      <c r="AN551" s="130"/>
      <c r="AO551" s="130"/>
      <c r="AP551" s="130"/>
      <c r="AQ551" s="130"/>
      <c r="AR551" s="130"/>
      <c r="AS551" s="130"/>
      <c r="AT551" s="130"/>
    </row>
    <row r="552" spans="1:46" s="18" customFormat="1">
      <c r="A552" s="17"/>
      <c r="B552" s="10"/>
      <c r="C552" s="10"/>
      <c r="D552" s="10"/>
      <c r="E552" s="10"/>
      <c r="F552" s="10"/>
      <c r="G552" s="10"/>
      <c r="H552" s="10"/>
      <c r="I552" s="10"/>
      <c r="J552" s="10"/>
      <c r="K552" s="130"/>
      <c r="L552" s="130"/>
      <c r="M552" s="148"/>
      <c r="N552" s="130"/>
      <c r="O552" s="130"/>
      <c r="P552" s="130"/>
      <c r="Q552" s="130"/>
      <c r="R552" s="130"/>
      <c r="S552" s="130"/>
      <c r="T552" s="130"/>
      <c r="U552" s="130"/>
      <c r="V552" s="130"/>
      <c r="W552" s="130"/>
      <c r="X552" s="130"/>
      <c r="Y552" s="130"/>
      <c r="Z552" s="130"/>
      <c r="AA552" s="130"/>
      <c r="AB552" s="130"/>
      <c r="AC552" s="130"/>
      <c r="AD552" s="130"/>
      <c r="AE552" s="130"/>
      <c r="AF552" s="130"/>
      <c r="AG552" s="130"/>
      <c r="AH552" s="130"/>
      <c r="AI552" s="130"/>
      <c r="AJ552" s="130"/>
      <c r="AK552" s="130"/>
      <c r="AL552" s="130"/>
      <c r="AM552" s="130"/>
      <c r="AN552" s="130"/>
      <c r="AO552" s="130"/>
      <c r="AP552" s="130"/>
      <c r="AQ552" s="130"/>
      <c r="AR552" s="130"/>
      <c r="AS552" s="130"/>
      <c r="AT552" s="130"/>
    </row>
    <row r="553" spans="1:46" s="18" customFormat="1">
      <c r="A553" s="17"/>
      <c r="B553" s="10"/>
      <c r="C553" s="10"/>
      <c r="D553" s="10"/>
      <c r="E553" s="10"/>
      <c r="F553" s="10"/>
      <c r="G553" s="10"/>
      <c r="H553" s="10"/>
      <c r="I553" s="10"/>
      <c r="J553" s="10"/>
      <c r="K553" s="130"/>
      <c r="L553" s="130"/>
      <c r="M553" s="148"/>
      <c r="N553" s="130"/>
      <c r="O553" s="130"/>
      <c r="P553" s="130"/>
      <c r="Q553" s="130"/>
      <c r="R553" s="130"/>
      <c r="S553" s="130"/>
      <c r="T553" s="130"/>
      <c r="U553" s="130"/>
      <c r="V553" s="130"/>
      <c r="W553" s="130"/>
      <c r="X553" s="130"/>
      <c r="Y553" s="130"/>
      <c r="Z553" s="130"/>
      <c r="AA553" s="130"/>
      <c r="AB553" s="130"/>
      <c r="AC553" s="130"/>
      <c r="AD553" s="130"/>
      <c r="AE553" s="130"/>
      <c r="AF553" s="130"/>
      <c r="AG553" s="130"/>
      <c r="AH553" s="130"/>
      <c r="AI553" s="130"/>
      <c r="AJ553" s="130"/>
      <c r="AK553" s="130"/>
      <c r="AL553" s="130"/>
      <c r="AM553" s="130"/>
      <c r="AN553" s="130"/>
      <c r="AO553" s="130"/>
      <c r="AP553" s="130"/>
      <c r="AQ553" s="130"/>
      <c r="AR553" s="130"/>
      <c r="AS553" s="130"/>
      <c r="AT553" s="130"/>
    </row>
    <row r="554" spans="1:46" s="18" customFormat="1">
      <c r="A554" s="50" t="s">
        <v>113</v>
      </c>
      <c r="B554" s="10"/>
      <c r="C554" s="10"/>
      <c r="D554" s="10"/>
      <c r="E554" s="10"/>
      <c r="F554" s="10"/>
      <c r="G554" s="10"/>
      <c r="H554" s="10"/>
      <c r="I554" s="10"/>
      <c r="J554" s="51">
        <f>J251</f>
        <v>2024</v>
      </c>
      <c r="K554" s="130"/>
      <c r="L554" s="130"/>
      <c r="M554" s="148"/>
      <c r="N554" s="130"/>
      <c r="O554" s="130"/>
      <c r="P554" s="130"/>
      <c r="Q554" s="130"/>
      <c r="R554" s="130"/>
      <c r="S554" s="130"/>
      <c r="T554" s="130"/>
      <c r="U554" s="130"/>
      <c r="V554" s="130"/>
      <c r="W554" s="130"/>
      <c r="X554" s="130"/>
      <c r="Y554" s="130"/>
      <c r="Z554" s="130"/>
      <c r="AA554" s="130"/>
      <c r="AB554" s="130"/>
      <c r="AC554" s="130"/>
      <c r="AD554" s="130"/>
      <c r="AE554" s="130"/>
      <c r="AF554" s="130"/>
      <c r="AG554" s="130"/>
      <c r="AH554" s="130"/>
      <c r="AI554" s="130"/>
      <c r="AJ554" s="130"/>
      <c r="AK554" s="130"/>
      <c r="AL554" s="130"/>
      <c r="AM554" s="130"/>
      <c r="AN554" s="130"/>
      <c r="AO554" s="130"/>
      <c r="AP554" s="130"/>
      <c r="AQ554" s="130"/>
      <c r="AR554" s="130"/>
      <c r="AS554" s="130"/>
      <c r="AT554" s="130"/>
    </row>
    <row r="555" spans="1:46" s="4" customFormat="1">
      <c r="A555" s="52"/>
      <c r="B555" s="52"/>
      <c r="C555" s="52"/>
      <c r="D555" s="52"/>
      <c r="E555" s="52"/>
      <c r="F555" s="52"/>
      <c r="G555" s="52"/>
      <c r="H555" s="52"/>
      <c r="I555" s="52"/>
      <c r="J555" s="51" t="s">
        <v>0</v>
      </c>
      <c r="K555" s="162"/>
      <c r="L555" s="162"/>
      <c r="M555" s="163"/>
      <c r="N555" s="162"/>
      <c r="O555" s="162"/>
      <c r="P555" s="162"/>
      <c r="Q555" s="162"/>
      <c r="R555" s="162"/>
      <c r="S555" s="162"/>
      <c r="T555" s="162"/>
      <c r="U555" s="162"/>
      <c r="V555" s="162"/>
      <c r="W555" s="162"/>
      <c r="X555" s="162"/>
      <c r="Y555" s="162"/>
      <c r="Z555" s="162"/>
      <c r="AA555" s="162"/>
      <c r="AB555" s="162"/>
      <c r="AC555" s="162"/>
      <c r="AD555" s="162"/>
      <c r="AE555" s="162"/>
      <c r="AF555" s="162"/>
      <c r="AG555" s="162"/>
      <c r="AH555" s="162"/>
      <c r="AI555" s="162"/>
      <c r="AJ555" s="162"/>
      <c r="AK555" s="162"/>
      <c r="AL555" s="162"/>
      <c r="AM555" s="162"/>
      <c r="AN555" s="162"/>
      <c r="AO555" s="162"/>
      <c r="AP555" s="162"/>
      <c r="AQ555" s="162"/>
      <c r="AR555" s="162"/>
      <c r="AS555" s="162"/>
      <c r="AT555" s="162"/>
    </row>
    <row r="556" spans="1:46" s="4" customFormat="1">
      <c r="A556" s="7" t="s">
        <v>183</v>
      </c>
      <c r="B556" s="52"/>
      <c r="C556" s="52"/>
      <c r="D556" s="52"/>
      <c r="E556" s="52"/>
      <c r="F556" s="52"/>
      <c r="G556" s="52"/>
      <c r="H556" s="52"/>
      <c r="I556" s="52"/>
      <c r="J556" s="74">
        <v>190</v>
      </c>
      <c r="K556" s="162"/>
      <c r="L556" s="162"/>
      <c r="M556" s="163"/>
      <c r="N556" s="162"/>
      <c r="O556" s="162"/>
      <c r="P556" s="162"/>
      <c r="Q556" s="162"/>
      <c r="R556" s="162"/>
      <c r="S556" s="162"/>
      <c r="T556" s="162"/>
      <c r="U556" s="162"/>
      <c r="V556" s="162"/>
      <c r="W556" s="162"/>
      <c r="X556" s="162"/>
      <c r="Y556" s="162"/>
      <c r="Z556" s="162"/>
      <c r="AA556" s="162"/>
      <c r="AB556" s="162"/>
      <c r="AC556" s="162"/>
      <c r="AD556" s="162"/>
      <c r="AE556" s="162"/>
      <c r="AF556" s="162"/>
      <c r="AG556" s="162"/>
      <c r="AH556" s="162"/>
      <c r="AI556" s="162"/>
      <c r="AJ556" s="162"/>
      <c r="AK556" s="162"/>
      <c r="AL556" s="162"/>
      <c r="AM556" s="162"/>
      <c r="AN556" s="162"/>
      <c r="AO556" s="162"/>
      <c r="AP556" s="162"/>
      <c r="AQ556" s="162"/>
      <c r="AR556" s="162"/>
      <c r="AS556" s="162"/>
      <c r="AT556" s="162"/>
    </row>
    <row r="557" spans="1:46" s="4" customFormat="1">
      <c r="A557" s="7" t="s">
        <v>163</v>
      </c>
      <c r="B557" s="52"/>
      <c r="C557" s="52"/>
      <c r="D557" s="52"/>
      <c r="E557" s="52"/>
      <c r="F557" s="52"/>
      <c r="G557" s="52"/>
      <c r="H557" s="52"/>
      <c r="I557" s="52"/>
      <c r="J557" s="74">
        <v>114</v>
      </c>
      <c r="K557" s="162"/>
      <c r="L557" s="162"/>
      <c r="M557" s="163"/>
      <c r="N557" s="162"/>
      <c r="O557" s="162"/>
      <c r="P557" s="162"/>
      <c r="Q557" s="162"/>
      <c r="R557" s="162"/>
      <c r="S557" s="162"/>
      <c r="T557" s="162"/>
      <c r="U557" s="162"/>
      <c r="V557" s="162"/>
      <c r="W557" s="162"/>
      <c r="X557" s="162"/>
      <c r="Y557" s="162"/>
      <c r="Z557" s="162"/>
      <c r="AA557" s="162"/>
      <c r="AB557" s="162"/>
      <c r="AC557" s="162"/>
      <c r="AD557" s="162"/>
      <c r="AE557" s="162"/>
      <c r="AF557" s="162"/>
      <c r="AG557" s="162"/>
      <c r="AH557" s="162"/>
      <c r="AI557" s="162"/>
      <c r="AJ557" s="162"/>
      <c r="AK557" s="162"/>
      <c r="AL557" s="162"/>
      <c r="AM557" s="162"/>
      <c r="AN557" s="162"/>
      <c r="AO557" s="162"/>
      <c r="AP557" s="162"/>
      <c r="AQ557" s="162"/>
      <c r="AR557" s="162"/>
      <c r="AS557" s="162"/>
      <c r="AT557" s="162"/>
    </row>
    <row r="558" spans="1:46" s="4" customFormat="1">
      <c r="A558" s="7" t="s">
        <v>184</v>
      </c>
      <c r="B558" s="52"/>
      <c r="C558" s="52"/>
      <c r="D558" s="52"/>
      <c r="E558" s="52"/>
      <c r="F558" s="52"/>
      <c r="G558" s="52"/>
      <c r="H558" s="52"/>
      <c r="I558" s="52"/>
      <c r="J558" s="74">
        <v>200</v>
      </c>
      <c r="K558" s="162"/>
      <c r="L558" s="162"/>
      <c r="M558" s="163"/>
      <c r="N558" s="162"/>
      <c r="O558" s="162"/>
      <c r="P558" s="162"/>
      <c r="Q558" s="162"/>
      <c r="R558" s="162"/>
      <c r="S558" s="162"/>
      <c r="T558" s="162"/>
      <c r="U558" s="162"/>
      <c r="V558" s="162"/>
      <c r="W558" s="162"/>
      <c r="X558" s="162"/>
      <c r="Y558" s="162"/>
      <c r="Z558" s="162"/>
      <c r="AA558" s="162"/>
      <c r="AB558" s="162"/>
      <c r="AC558" s="162"/>
      <c r="AD558" s="162"/>
      <c r="AE558" s="162"/>
      <c r="AF558" s="162"/>
      <c r="AG558" s="162"/>
      <c r="AH558" s="162"/>
      <c r="AI558" s="162"/>
      <c r="AJ558" s="162"/>
      <c r="AK558" s="162"/>
      <c r="AL558" s="162"/>
      <c r="AM558" s="162"/>
      <c r="AN558" s="162"/>
      <c r="AO558" s="162"/>
      <c r="AP558" s="162"/>
      <c r="AQ558" s="162"/>
      <c r="AR558" s="162"/>
      <c r="AS558" s="162"/>
      <c r="AT558" s="162"/>
    </row>
    <row r="559" spans="1:46" s="4" customFormat="1">
      <c r="A559" s="7"/>
      <c r="B559" s="52"/>
      <c r="C559" s="52"/>
      <c r="D559" s="52"/>
      <c r="E559" s="52"/>
      <c r="F559" s="52"/>
      <c r="G559" s="52"/>
      <c r="H559" s="52"/>
      <c r="I559" s="52"/>
      <c r="J559" s="74"/>
      <c r="K559" s="162"/>
      <c r="L559" s="162"/>
      <c r="M559" s="163"/>
      <c r="N559" s="162"/>
      <c r="O559" s="162"/>
      <c r="P559" s="162"/>
      <c r="Q559" s="162"/>
      <c r="R559" s="162"/>
      <c r="S559" s="162"/>
      <c r="T559" s="162"/>
      <c r="U559" s="162"/>
      <c r="V559" s="162"/>
      <c r="W559" s="162"/>
      <c r="X559" s="162"/>
      <c r="Y559" s="162"/>
      <c r="Z559" s="162"/>
      <c r="AA559" s="162"/>
      <c r="AB559" s="162"/>
      <c r="AC559" s="162"/>
      <c r="AD559" s="162"/>
      <c r="AE559" s="162"/>
      <c r="AF559" s="162"/>
      <c r="AG559" s="162"/>
      <c r="AH559" s="162"/>
      <c r="AI559" s="162"/>
      <c r="AJ559" s="162"/>
      <c r="AK559" s="162"/>
      <c r="AL559" s="162"/>
      <c r="AM559" s="162"/>
      <c r="AN559" s="162"/>
      <c r="AO559" s="162"/>
      <c r="AP559" s="162"/>
      <c r="AQ559" s="162"/>
      <c r="AR559" s="162"/>
      <c r="AS559" s="162"/>
      <c r="AT559" s="162"/>
    </row>
    <row r="560" spans="1:46" s="4" customFormat="1" ht="19.5" thickBot="1">
      <c r="A560" s="60"/>
      <c r="B560" s="52"/>
      <c r="C560" s="52"/>
      <c r="D560" s="52"/>
      <c r="E560" s="52"/>
      <c r="F560" s="52"/>
      <c r="G560" s="52"/>
      <c r="H560" s="52"/>
      <c r="I560" s="52"/>
      <c r="J560" s="58">
        <f>SUM(J556:J559)</f>
        <v>504</v>
      </c>
      <c r="K560" s="162"/>
      <c r="L560" s="162"/>
      <c r="M560" s="163"/>
      <c r="N560" s="162"/>
      <c r="O560" s="162"/>
      <c r="P560" s="162"/>
      <c r="Q560" s="162"/>
      <c r="R560" s="162"/>
      <c r="S560" s="162"/>
      <c r="T560" s="162"/>
      <c r="U560" s="162"/>
      <c r="V560" s="162"/>
      <c r="W560" s="162"/>
      <c r="X560" s="162"/>
      <c r="Y560" s="162"/>
      <c r="Z560" s="162"/>
      <c r="AA560" s="162"/>
      <c r="AB560" s="162"/>
      <c r="AC560" s="162"/>
      <c r="AD560" s="162"/>
      <c r="AE560" s="162"/>
      <c r="AF560" s="162"/>
      <c r="AG560" s="162"/>
      <c r="AH560" s="162"/>
      <c r="AI560" s="162"/>
      <c r="AJ560" s="162"/>
      <c r="AK560" s="162"/>
      <c r="AL560" s="162"/>
      <c r="AM560" s="162"/>
      <c r="AN560" s="162"/>
      <c r="AO560" s="162"/>
      <c r="AP560" s="162"/>
      <c r="AQ560" s="162"/>
      <c r="AR560" s="162"/>
      <c r="AS560" s="162"/>
      <c r="AT560" s="162"/>
    </row>
    <row r="561" spans="1:46" s="4" customFormat="1" ht="19.5" thickTop="1">
      <c r="A561" s="60"/>
      <c r="B561" s="52"/>
      <c r="C561" s="52"/>
      <c r="D561" s="52"/>
      <c r="E561" s="52"/>
      <c r="F561" s="52"/>
      <c r="G561" s="52"/>
      <c r="H561" s="52"/>
      <c r="I561" s="52"/>
      <c r="J561" s="61"/>
      <c r="K561" s="162"/>
      <c r="L561" s="162"/>
      <c r="M561" s="163"/>
      <c r="N561" s="162"/>
      <c r="O561" s="162"/>
      <c r="P561" s="162"/>
      <c r="Q561" s="162"/>
      <c r="R561" s="162"/>
      <c r="S561" s="162"/>
      <c r="T561" s="162"/>
      <c r="U561" s="162"/>
      <c r="V561" s="162"/>
      <c r="W561" s="162"/>
      <c r="X561" s="162"/>
      <c r="Y561" s="162"/>
      <c r="Z561" s="162"/>
      <c r="AA561" s="162"/>
      <c r="AB561" s="162"/>
      <c r="AC561" s="162"/>
      <c r="AD561" s="162"/>
      <c r="AE561" s="162"/>
      <c r="AF561" s="162"/>
      <c r="AG561" s="162"/>
      <c r="AH561" s="162"/>
      <c r="AI561" s="162"/>
      <c r="AJ561" s="162"/>
      <c r="AK561" s="162"/>
      <c r="AL561" s="162"/>
      <c r="AM561" s="162"/>
      <c r="AN561" s="162"/>
      <c r="AO561" s="162"/>
      <c r="AP561" s="162"/>
      <c r="AQ561" s="162"/>
      <c r="AR561" s="162"/>
      <c r="AS561" s="162"/>
      <c r="AT561" s="162"/>
    </row>
    <row r="562" spans="1:46" s="4" customFormat="1">
      <c r="A562" s="52"/>
      <c r="B562" s="52"/>
      <c r="C562" s="52"/>
      <c r="D562" s="52"/>
      <c r="E562" s="52"/>
      <c r="F562" s="52"/>
      <c r="G562" s="52"/>
      <c r="H562" s="52"/>
      <c r="I562" s="52"/>
      <c r="J562" s="52"/>
      <c r="K562" s="162"/>
      <c r="L562" s="162"/>
      <c r="M562" s="163"/>
      <c r="N562" s="162"/>
      <c r="O562" s="162"/>
      <c r="P562" s="162"/>
      <c r="Q562" s="162"/>
      <c r="R562" s="162"/>
      <c r="S562" s="162"/>
      <c r="T562" s="162"/>
      <c r="U562" s="162"/>
      <c r="V562" s="162"/>
      <c r="W562" s="162"/>
      <c r="X562" s="162"/>
      <c r="Y562" s="162"/>
      <c r="Z562" s="162"/>
      <c r="AA562" s="162"/>
      <c r="AB562" s="162"/>
      <c r="AC562" s="162"/>
      <c r="AD562" s="162"/>
      <c r="AE562" s="162"/>
      <c r="AF562" s="162"/>
      <c r="AG562" s="162"/>
      <c r="AH562" s="162"/>
      <c r="AI562" s="162"/>
      <c r="AJ562" s="162"/>
      <c r="AK562" s="162"/>
      <c r="AL562" s="162"/>
      <c r="AM562" s="162"/>
      <c r="AN562" s="162"/>
      <c r="AO562" s="162"/>
      <c r="AP562" s="162"/>
      <c r="AQ562" s="162"/>
      <c r="AR562" s="162"/>
      <c r="AS562" s="162"/>
      <c r="AT562" s="162"/>
    </row>
    <row r="563" spans="1:46" s="4" customFormat="1">
      <c r="A563" s="50" t="s">
        <v>114</v>
      </c>
      <c r="B563" s="52"/>
      <c r="C563" s="52"/>
      <c r="D563" s="52"/>
      <c r="E563" s="52"/>
      <c r="F563" s="52"/>
      <c r="G563" s="52"/>
      <c r="H563" s="52"/>
      <c r="I563" s="52"/>
      <c r="J563" s="52"/>
      <c r="K563" s="162"/>
      <c r="L563" s="162"/>
      <c r="M563" s="163"/>
      <c r="N563" s="162"/>
      <c r="O563" s="162"/>
      <c r="P563" s="162"/>
      <c r="Q563" s="162"/>
      <c r="R563" s="162"/>
      <c r="S563" s="162"/>
      <c r="T563" s="162"/>
      <c r="U563" s="162"/>
      <c r="V563" s="162"/>
      <c r="W563" s="162"/>
      <c r="X563" s="162"/>
      <c r="Y563" s="162"/>
      <c r="Z563" s="162"/>
      <c r="AA563" s="162"/>
      <c r="AB563" s="162"/>
      <c r="AC563" s="162"/>
      <c r="AD563" s="162"/>
      <c r="AE563" s="162"/>
      <c r="AF563" s="162"/>
      <c r="AG563" s="162"/>
      <c r="AH563" s="162"/>
      <c r="AI563" s="162"/>
      <c r="AJ563" s="162"/>
      <c r="AK563" s="162"/>
      <c r="AL563" s="162"/>
      <c r="AM563" s="162"/>
      <c r="AN563" s="162"/>
      <c r="AO563" s="162"/>
      <c r="AP563" s="162"/>
      <c r="AQ563" s="162"/>
      <c r="AR563" s="162"/>
      <c r="AS563" s="162"/>
      <c r="AT563" s="162"/>
    </row>
    <row r="564" spans="1:46" s="4" customFormat="1">
      <c r="A564" s="7" t="s">
        <v>4</v>
      </c>
      <c r="B564" s="52"/>
      <c r="C564" s="52"/>
      <c r="D564" s="52"/>
      <c r="E564" s="52"/>
      <c r="F564" s="52"/>
      <c r="G564" s="52"/>
      <c r="H564" s="52"/>
      <c r="I564" s="52"/>
      <c r="J564" s="75">
        <v>0</v>
      </c>
      <c r="K564" s="162"/>
      <c r="L564" s="162"/>
      <c r="M564" s="163"/>
      <c r="N564" s="162"/>
      <c r="O564" s="162"/>
      <c r="P564" s="162"/>
      <c r="Q564" s="162"/>
      <c r="R564" s="162"/>
      <c r="S564" s="162"/>
      <c r="T564" s="162"/>
      <c r="U564" s="162"/>
      <c r="V564" s="162"/>
      <c r="W564" s="162"/>
      <c r="X564" s="162"/>
      <c r="Y564" s="162"/>
      <c r="Z564" s="162"/>
      <c r="AA564" s="162"/>
      <c r="AB564" s="162"/>
      <c r="AC564" s="162"/>
      <c r="AD564" s="162"/>
      <c r="AE564" s="162"/>
      <c r="AF564" s="162"/>
      <c r="AG564" s="162"/>
      <c r="AH564" s="162"/>
      <c r="AI564" s="162"/>
      <c r="AJ564" s="162"/>
      <c r="AK564" s="162"/>
      <c r="AL564" s="162"/>
      <c r="AM564" s="162"/>
      <c r="AN564" s="162"/>
      <c r="AO564" s="162"/>
      <c r="AP564" s="162"/>
      <c r="AQ564" s="162"/>
      <c r="AR564" s="162"/>
      <c r="AS564" s="162"/>
      <c r="AT564" s="162"/>
    </row>
    <row r="565" spans="1:46" s="4" customFormat="1">
      <c r="A565" s="7" t="s">
        <v>167</v>
      </c>
      <c r="B565" s="52"/>
      <c r="C565" s="52"/>
      <c r="D565" s="52"/>
      <c r="E565" s="52"/>
      <c r="F565" s="52"/>
      <c r="G565" s="52"/>
      <c r="H565" s="52"/>
      <c r="I565" s="52"/>
      <c r="J565" s="75">
        <v>2300</v>
      </c>
      <c r="K565" s="162"/>
      <c r="L565" s="162"/>
      <c r="M565" s="163"/>
      <c r="N565" s="162"/>
      <c r="O565" s="162"/>
      <c r="P565" s="162"/>
      <c r="Q565" s="162"/>
      <c r="R565" s="162"/>
      <c r="S565" s="162"/>
      <c r="T565" s="162"/>
      <c r="U565" s="162"/>
      <c r="V565" s="162"/>
      <c r="W565" s="162"/>
      <c r="X565" s="162"/>
      <c r="Y565" s="162"/>
      <c r="Z565" s="162"/>
      <c r="AA565" s="162"/>
      <c r="AB565" s="162"/>
      <c r="AC565" s="162"/>
      <c r="AD565" s="162"/>
      <c r="AE565" s="162"/>
      <c r="AF565" s="162"/>
      <c r="AG565" s="162"/>
      <c r="AH565" s="162"/>
      <c r="AI565" s="162"/>
      <c r="AJ565" s="162"/>
      <c r="AK565" s="162"/>
      <c r="AL565" s="162"/>
      <c r="AM565" s="162"/>
      <c r="AN565" s="162"/>
      <c r="AO565" s="162"/>
      <c r="AP565" s="162"/>
      <c r="AQ565" s="162"/>
      <c r="AR565" s="162"/>
      <c r="AS565" s="162"/>
      <c r="AT565" s="162"/>
    </row>
    <row r="566" spans="1:46" s="4" customFormat="1">
      <c r="A566" s="7" t="s">
        <v>164</v>
      </c>
      <c r="B566" s="52"/>
      <c r="C566" s="52"/>
      <c r="D566" s="52"/>
      <c r="E566" s="52"/>
      <c r="F566" s="52"/>
      <c r="G566" s="52"/>
      <c r="H566" s="52"/>
      <c r="I566" s="52"/>
      <c r="J566" s="75">
        <v>1200</v>
      </c>
      <c r="K566" s="162"/>
      <c r="L566" s="162"/>
      <c r="M566" s="163"/>
      <c r="N566" s="162"/>
      <c r="O566" s="162"/>
      <c r="P566" s="162"/>
      <c r="Q566" s="162"/>
      <c r="R566" s="162"/>
      <c r="S566" s="162"/>
      <c r="T566" s="162"/>
      <c r="U566" s="162"/>
      <c r="V566" s="162"/>
      <c r="W566" s="162"/>
      <c r="X566" s="162"/>
      <c r="Y566" s="162"/>
      <c r="Z566" s="162"/>
      <c r="AA566" s="162"/>
      <c r="AB566" s="162"/>
      <c r="AC566" s="162"/>
      <c r="AD566" s="162"/>
      <c r="AE566" s="162"/>
      <c r="AF566" s="162"/>
      <c r="AG566" s="162"/>
      <c r="AH566" s="162"/>
      <c r="AI566" s="162"/>
      <c r="AJ566" s="162"/>
      <c r="AK566" s="162"/>
      <c r="AL566" s="162"/>
      <c r="AM566" s="162"/>
      <c r="AN566" s="162"/>
      <c r="AO566" s="162"/>
      <c r="AP566" s="162"/>
      <c r="AQ566" s="162"/>
      <c r="AR566" s="162"/>
      <c r="AS566" s="162"/>
      <c r="AT566" s="162"/>
    </row>
    <row r="567" spans="1:46" s="4" customFormat="1">
      <c r="A567" s="7"/>
      <c r="B567" s="52"/>
      <c r="C567" s="52"/>
      <c r="D567" s="52"/>
      <c r="E567" s="52"/>
      <c r="F567" s="52"/>
      <c r="G567" s="52"/>
      <c r="H567" s="52"/>
      <c r="I567" s="52"/>
      <c r="J567" s="75"/>
      <c r="K567" s="162"/>
      <c r="L567" s="162"/>
      <c r="M567" s="163"/>
      <c r="N567" s="162"/>
      <c r="O567" s="162"/>
      <c r="P567" s="162"/>
      <c r="Q567" s="162"/>
      <c r="R567" s="162"/>
      <c r="S567" s="162"/>
      <c r="T567" s="162"/>
      <c r="U567" s="162"/>
      <c r="V567" s="162"/>
      <c r="W567" s="162"/>
      <c r="X567" s="162"/>
      <c r="Y567" s="162"/>
      <c r="Z567" s="162"/>
      <c r="AA567" s="162"/>
      <c r="AB567" s="162"/>
      <c r="AC567" s="162"/>
      <c r="AD567" s="162"/>
      <c r="AE567" s="162"/>
      <c r="AF567" s="162"/>
      <c r="AG567" s="162"/>
      <c r="AH567" s="162"/>
      <c r="AI567" s="162"/>
      <c r="AJ567" s="162"/>
      <c r="AK567" s="162"/>
      <c r="AL567" s="162"/>
      <c r="AM567" s="162"/>
      <c r="AN567" s="162"/>
      <c r="AO567" s="162"/>
      <c r="AP567" s="162"/>
      <c r="AQ567" s="162"/>
      <c r="AR567" s="162"/>
      <c r="AS567" s="162"/>
      <c r="AT567" s="162"/>
    </row>
    <row r="568" spans="1:46" s="4" customFormat="1" ht="19.5" thickBot="1">
      <c r="A568" s="52"/>
      <c r="B568" s="52"/>
      <c r="C568" s="52"/>
      <c r="D568" s="52"/>
      <c r="E568" s="52"/>
      <c r="F568" s="52"/>
      <c r="G568" s="52"/>
      <c r="H568" s="52"/>
      <c r="I568" s="52"/>
      <c r="J568" s="58">
        <f>SUM(J564:J567)</f>
        <v>3500</v>
      </c>
      <c r="K568" s="162"/>
      <c r="L568" s="162"/>
      <c r="M568" s="163"/>
      <c r="N568" s="162"/>
      <c r="O568" s="162"/>
      <c r="P568" s="162"/>
      <c r="Q568" s="162"/>
      <c r="R568" s="162"/>
      <c r="S568" s="162"/>
      <c r="T568" s="162"/>
      <c r="U568" s="162"/>
      <c r="V568" s="162"/>
      <c r="W568" s="162"/>
      <c r="X568" s="162"/>
      <c r="Y568" s="162"/>
      <c r="Z568" s="162"/>
      <c r="AA568" s="162"/>
      <c r="AB568" s="162"/>
      <c r="AC568" s="162"/>
      <c r="AD568" s="162"/>
      <c r="AE568" s="162"/>
      <c r="AF568" s="162"/>
      <c r="AG568" s="162"/>
      <c r="AH568" s="162"/>
      <c r="AI568" s="162"/>
      <c r="AJ568" s="162"/>
      <c r="AK568" s="162"/>
      <c r="AL568" s="162"/>
      <c r="AM568" s="162"/>
      <c r="AN568" s="162"/>
      <c r="AO568" s="162"/>
      <c r="AP568" s="162"/>
      <c r="AQ568" s="162"/>
      <c r="AR568" s="162"/>
      <c r="AS568" s="162"/>
      <c r="AT568" s="162"/>
    </row>
    <row r="569" spans="1:46" s="4" customFormat="1" ht="19.5" thickTop="1">
      <c r="A569" s="52"/>
      <c r="B569" s="52"/>
      <c r="C569" s="52"/>
      <c r="D569" s="52"/>
      <c r="E569" s="52"/>
      <c r="F569" s="52"/>
      <c r="G569" s="52"/>
      <c r="H569" s="52"/>
      <c r="I569" s="52"/>
      <c r="J569" s="61"/>
      <c r="K569" s="162"/>
      <c r="L569" s="162"/>
      <c r="M569" s="163"/>
      <c r="N569" s="162"/>
      <c r="O569" s="162"/>
      <c r="P569" s="162"/>
      <c r="Q569" s="162"/>
      <c r="R569" s="162"/>
      <c r="S569" s="162"/>
      <c r="T569" s="162"/>
      <c r="U569" s="162"/>
      <c r="V569" s="162"/>
      <c r="W569" s="162"/>
      <c r="X569" s="162"/>
      <c r="Y569" s="162"/>
      <c r="Z569" s="162"/>
      <c r="AA569" s="162"/>
      <c r="AB569" s="162"/>
      <c r="AC569" s="162"/>
      <c r="AD569" s="162"/>
      <c r="AE569" s="162"/>
      <c r="AF569" s="162"/>
      <c r="AG569" s="162"/>
      <c r="AH569" s="162"/>
      <c r="AI569" s="162"/>
      <c r="AJ569" s="162"/>
      <c r="AK569" s="162"/>
      <c r="AL569" s="162"/>
      <c r="AM569" s="162"/>
      <c r="AN569" s="162"/>
      <c r="AO569" s="162"/>
      <c r="AP569" s="162"/>
      <c r="AQ569" s="162"/>
      <c r="AR569" s="162"/>
      <c r="AS569" s="162"/>
      <c r="AT569" s="162"/>
    </row>
    <row r="570" spans="1:46" s="4" customFormat="1">
      <c r="A570" s="52"/>
      <c r="B570" s="52"/>
      <c r="C570" s="52"/>
      <c r="D570" s="52"/>
      <c r="E570" s="52"/>
      <c r="F570" s="52"/>
      <c r="G570" s="52"/>
      <c r="H570" s="52"/>
      <c r="I570" s="52"/>
      <c r="J570" s="61"/>
      <c r="K570" s="162"/>
      <c r="L570" s="162"/>
      <c r="M570" s="163"/>
      <c r="N570" s="162"/>
      <c r="O570" s="162"/>
      <c r="P570" s="162"/>
      <c r="Q570" s="162"/>
      <c r="R570" s="162"/>
      <c r="S570" s="162"/>
      <c r="T570" s="162"/>
      <c r="U570" s="162"/>
      <c r="V570" s="162"/>
      <c r="W570" s="162"/>
      <c r="X570" s="162"/>
      <c r="Y570" s="162"/>
      <c r="Z570" s="162"/>
      <c r="AA570" s="162"/>
      <c r="AB570" s="162"/>
      <c r="AC570" s="162"/>
      <c r="AD570" s="162"/>
      <c r="AE570" s="162"/>
      <c r="AF570" s="162"/>
      <c r="AG570" s="162"/>
      <c r="AH570" s="162"/>
      <c r="AI570" s="162"/>
      <c r="AJ570" s="162"/>
      <c r="AK570" s="162"/>
      <c r="AL570" s="162"/>
      <c r="AM570" s="162"/>
      <c r="AN570" s="162"/>
      <c r="AO570" s="162"/>
      <c r="AP570" s="162"/>
      <c r="AQ570" s="162"/>
      <c r="AR570" s="162"/>
      <c r="AS570" s="162"/>
      <c r="AT570" s="162"/>
    </row>
    <row r="571" spans="1:46" s="4" customFormat="1">
      <c r="A571" s="50" t="s">
        <v>115</v>
      </c>
      <c r="B571" s="52"/>
      <c r="C571" s="52"/>
      <c r="D571" s="52"/>
      <c r="E571" s="52"/>
      <c r="F571" s="52"/>
      <c r="G571" s="52"/>
      <c r="H571" s="52"/>
      <c r="I571" s="52"/>
      <c r="J571" s="61"/>
      <c r="K571" s="174"/>
      <c r="L571" s="174"/>
      <c r="M571" s="163"/>
      <c r="N571" s="162"/>
      <c r="O571" s="162"/>
      <c r="P571" s="162"/>
      <c r="Q571" s="162"/>
      <c r="R571" s="162"/>
      <c r="S571" s="162"/>
      <c r="T571" s="162"/>
      <c r="U571" s="162"/>
      <c r="V571" s="162"/>
      <c r="W571" s="162"/>
      <c r="X571" s="162"/>
      <c r="Y571" s="162"/>
      <c r="Z571" s="162"/>
      <c r="AA571" s="162"/>
      <c r="AB571" s="162"/>
      <c r="AC571" s="162"/>
      <c r="AD571" s="162"/>
      <c r="AE571" s="162"/>
      <c r="AF571" s="162"/>
      <c r="AG571" s="162"/>
      <c r="AH571" s="162"/>
      <c r="AI571" s="162"/>
      <c r="AJ571" s="162"/>
      <c r="AK571" s="162"/>
      <c r="AL571" s="162"/>
      <c r="AM571" s="162"/>
      <c r="AN571" s="162"/>
      <c r="AO571" s="162"/>
      <c r="AP571" s="162"/>
      <c r="AQ571" s="162"/>
      <c r="AR571" s="162"/>
      <c r="AS571" s="162"/>
      <c r="AT571" s="162"/>
    </row>
    <row r="572" spans="1:46" s="4" customFormat="1">
      <c r="A572" s="7" t="s">
        <v>5</v>
      </c>
      <c r="B572" s="52"/>
      <c r="C572" s="52"/>
      <c r="D572" s="52"/>
      <c r="E572" s="52"/>
      <c r="F572" s="52"/>
      <c r="G572" s="52"/>
      <c r="H572" s="52"/>
      <c r="I572" s="52"/>
      <c r="J572" s="52">
        <v>0</v>
      </c>
      <c r="K572" s="162"/>
      <c r="L572" s="162"/>
      <c r="M572" s="163"/>
      <c r="N572" s="162"/>
      <c r="O572" s="162"/>
      <c r="P572" s="162"/>
      <c r="Q572" s="162"/>
      <c r="R572" s="162"/>
      <c r="S572" s="162"/>
      <c r="T572" s="162"/>
      <c r="U572" s="162"/>
      <c r="V572" s="162"/>
      <c r="W572" s="162"/>
      <c r="X572" s="162"/>
      <c r="Y572" s="162"/>
      <c r="Z572" s="162"/>
      <c r="AA572" s="162"/>
      <c r="AB572" s="162"/>
      <c r="AC572" s="162"/>
      <c r="AD572" s="162"/>
      <c r="AE572" s="162"/>
      <c r="AF572" s="162"/>
      <c r="AG572" s="162"/>
      <c r="AH572" s="162"/>
      <c r="AI572" s="162"/>
      <c r="AJ572" s="162"/>
      <c r="AK572" s="162"/>
      <c r="AL572" s="162"/>
      <c r="AM572" s="162"/>
      <c r="AN572" s="162"/>
      <c r="AO572" s="162"/>
      <c r="AP572" s="162"/>
      <c r="AQ572" s="162"/>
      <c r="AR572" s="162"/>
      <c r="AS572" s="162"/>
      <c r="AT572" s="162"/>
    </row>
    <row r="573" spans="1:46" s="4" customFormat="1">
      <c r="A573" s="7" t="s">
        <v>6</v>
      </c>
      <c r="B573" s="52"/>
      <c r="C573" s="52"/>
      <c r="D573" s="52"/>
      <c r="E573" s="52"/>
      <c r="F573" s="52"/>
      <c r="G573" s="52"/>
      <c r="H573" s="52"/>
      <c r="I573" s="52"/>
      <c r="J573" s="52">
        <v>0</v>
      </c>
      <c r="K573" s="162"/>
      <c r="L573" s="162"/>
      <c r="M573" s="163"/>
      <c r="N573" s="162"/>
      <c r="O573" s="162"/>
      <c r="P573" s="162"/>
      <c r="Q573" s="162"/>
      <c r="R573" s="162"/>
      <c r="S573" s="162"/>
      <c r="T573" s="162"/>
      <c r="U573" s="162"/>
      <c r="V573" s="162"/>
      <c r="W573" s="162"/>
      <c r="X573" s="162"/>
      <c r="Y573" s="162"/>
      <c r="Z573" s="162"/>
      <c r="AA573" s="162"/>
      <c r="AB573" s="162"/>
      <c r="AC573" s="162"/>
      <c r="AD573" s="162"/>
      <c r="AE573" s="162"/>
      <c r="AF573" s="162"/>
      <c r="AG573" s="162"/>
      <c r="AH573" s="162"/>
      <c r="AI573" s="162"/>
      <c r="AJ573" s="162"/>
      <c r="AK573" s="162"/>
      <c r="AL573" s="162"/>
      <c r="AM573" s="162"/>
      <c r="AN573" s="162"/>
      <c r="AO573" s="162"/>
      <c r="AP573" s="162"/>
      <c r="AQ573" s="162"/>
      <c r="AR573" s="162"/>
      <c r="AS573" s="162"/>
      <c r="AT573" s="162"/>
    </row>
    <row r="574" spans="1:46" s="4" customFormat="1">
      <c r="A574" s="7" t="s">
        <v>7</v>
      </c>
      <c r="B574" s="52"/>
      <c r="C574" s="52"/>
      <c r="D574" s="52"/>
      <c r="E574" s="52"/>
      <c r="F574" s="52"/>
      <c r="G574" s="52"/>
      <c r="H574" s="52"/>
      <c r="I574" s="52"/>
      <c r="J574" s="52">
        <v>1000</v>
      </c>
      <c r="K574" s="162"/>
      <c r="L574" s="162"/>
      <c r="M574" s="163"/>
      <c r="N574" s="162"/>
      <c r="O574" s="162"/>
      <c r="P574" s="162"/>
      <c r="Q574" s="162"/>
      <c r="R574" s="162"/>
      <c r="S574" s="162"/>
      <c r="T574" s="162"/>
      <c r="U574" s="162"/>
      <c r="V574" s="162"/>
      <c r="W574" s="162"/>
      <c r="X574" s="162"/>
      <c r="Y574" s="162"/>
      <c r="Z574" s="162"/>
      <c r="AA574" s="162"/>
      <c r="AB574" s="162"/>
      <c r="AC574" s="162"/>
      <c r="AD574" s="162"/>
      <c r="AE574" s="162"/>
      <c r="AF574" s="162"/>
      <c r="AG574" s="162"/>
      <c r="AH574" s="162"/>
      <c r="AI574" s="162"/>
      <c r="AJ574" s="162"/>
      <c r="AK574" s="162"/>
      <c r="AL574" s="162"/>
      <c r="AM574" s="162"/>
      <c r="AN574" s="162"/>
      <c r="AO574" s="162"/>
      <c r="AP574" s="162"/>
      <c r="AQ574" s="162"/>
      <c r="AR574" s="162"/>
      <c r="AS574" s="162"/>
      <c r="AT574" s="162"/>
    </row>
    <row r="575" spans="1:46" s="4" customFormat="1" ht="19.5" thickBot="1">
      <c r="A575" s="52"/>
      <c r="B575" s="52"/>
      <c r="C575" s="52"/>
      <c r="D575" s="52"/>
      <c r="E575" s="52"/>
      <c r="F575" s="52"/>
      <c r="G575" s="52"/>
      <c r="H575" s="52"/>
      <c r="I575" s="52"/>
      <c r="J575" s="62">
        <f>SUM(J572:J574)</f>
        <v>1000</v>
      </c>
      <c r="K575" s="162"/>
      <c r="L575" s="162"/>
      <c r="M575" s="163"/>
      <c r="N575" s="162"/>
      <c r="O575" s="162"/>
      <c r="P575" s="162"/>
      <c r="Q575" s="162"/>
      <c r="R575" s="162"/>
      <c r="S575" s="162"/>
      <c r="T575" s="162"/>
      <c r="U575" s="162"/>
      <c r="V575" s="162"/>
      <c r="W575" s="162"/>
      <c r="X575" s="162"/>
      <c r="Y575" s="162"/>
      <c r="Z575" s="162"/>
      <c r="AA575" s="162"/>
      <c r="AB575" s="162"/>
      <c r="AC575" s="162"/>
      <c r="AD575" s="162"/>
      <c r="AE575" s="162"/>
      <c r="AF575" s="162"/>
      <c r="AG575" s="162"/>
      <c r="AH575" s="162"/>
      <c r="AI575" s="162"/>
      <c r="AJ575" s="162"/>
      <c r="AK575" s="162"/>
      <c r="AL575" s="162"/>
      <c r="AM575" s="162"/>
      <c r="AN575" s="162"/>
      <c r="AO575" s="162"/>
      <c r="AP575" s="162"/>
      <c r="AQ575" s="162"/>
      <c r="AR575" s="162"/>
      <c r="AS575" s="162"/>
      <c r="AT575" s="162"/>
    </row>
    <row r="576" spans="1:46" s="4" customFormat="1" ht="19.5" thickTop="1">
      <c r="A576" s="7"/>
      <c r="B576" s="52"/>
      <c r="C576" s="52"/>
      <c r="D576" s="52"/>
      <c r="E576" s="52"/>
      <c r="F576" s="52"/>
      <c r="G576" s="52"/>
      <c r="H576" s="52"/>
      <c r="I576" s="52"/>
      <c r="J576" s="52"/>
      <c r="K576" s="162"/>
      <c r="L576" s="162"/>
      <c r="M576" s="163"/>
      <c r="N576" s="162"/>
      <c r="O576" s="162"/>
      <c r="P576" s="162"/>
      <c r="Q576" s="162"/>
      <c r="R576" s="162"/>
      <c r="S576" s="162"/>
      <c r="T576" s="162"/>
      <c r="U576" s="162"/>
      <c r="V576" s="162"/>
      <c r="W576" s="162"/>
      <c r="X576" s="162"/>
      <c r="Y576" s="162"/>
      <c r="Z576" s="162"/>
      <c r="AA576" s="162"/>
      <c r="AB576" s="162"/>
      <c r="AC576" s="162"/>
      <c r="AD576" s="162"/>
      <c r="AE576" s="162"/>
      <c r="AF576" s="162"/>
      <c r="AG576" s="162"/>
      <c r="AH576" s="162"/>
      <c r="AI576" s="162"/>
      <c r="AJ576" s="162"/>
      <c r="AK576" s="162"/>
      <c r="AL576" s="162"/>
      <c r="AM576" s="162"/>
      <c r="AN576" s="162"/>
      <c r="AO576" s="162"/>
      <c r="AP576" s="162"/>
      <c r="AQ576" s="162"/>
      <c r="AR576" s="162"/>
      <c r="AS576" s="162"/>
      <c r="AT576" s="162"/>
    </row>
    <row r="577" spans="1:46" s="4" customFormat="1">
      <c r="A577" s="7"/>
      <c r="B577" s="52"/>
      <c r="C577" s="52"/>
      <c r="D577" s="52"/>
      <c r="E577" s="52"/>
      <c r="F577" s="52"/>
      <c r="G577" s="52"/>
      <c r="H577" s="52"/>
      <c r="I577" s="52"/>
      <c r="J577" s="52"/>
      <c r="K577" s="162"/>
      <c r="L577" s="162"/>
      <c r="M577" s="163"/>
      <c r="N577" s="162"/>
      <c r="O577" s="162"/>
      <c r="P577" s="162"/>
      <c r="Q577" s="162"/>
      <c r="R577" s="162"/>
      <c r="S577" s="162"/>
      <c r="T577" s="162"/>
      <c r="U577" s="162"/>
      <c r="V577" s="162"/>
      <c r="W577" s="162"/>
      <c r="X577" s="162"/>
      <c r="Y577" s="162"/>
      <c r="Z577" s="162"/>
      <c r="AA577" s="162"/>
      <c r="AB577" s="162"/>
      <c r="AC577" s="162"/>
      <c r="AD577" s="162"/>
      <c r="AE577" s="162"/>
      <c r="AF577" s="162"/>
      <c r="AG577" s="162"/>
      <c r="AH577" s="162"/>
      <c r="AI577" s="162"/>
      <c r="AJ577" s="162"/>
      <c r="AK577" s="162"/>
      <c r="AL577" s="162"/>
      <c r="AM577" s="162"/>
      <c r="AN577" s="162"/>
      <c r="AO577" s="162"/>
      <c r="AP577" s="162"/>
      <c r="AQ577" s="162"/>
      <c r="AR577" s="162"/>
      <c r="AS577" s="162"/>
      <c r="AT577" s="162"/>
    </row>
    <row r="578" spans="1:46" s="4" customFormat="1">
      <c r="A578" s="52"/>
      <c r="B578" s="52"/>
      <c r="C578" s="52"/>
      <c r="D578" s="52"/>
      <c r="E578" s="52"/>
      <c r="F578" s="52"/>
      <c r="G578" s="52"/>
      <c r="H578" s="52"/>
      <c r="I578" s="52"/>
      <c r="J578" s="52"/>
      <c r="K578" s="162"/>
      <c r="L578" s="162"/>
      <c r="M578" s="163"/>
      <c r="N578" s="162"/>
      <c r="O578" s="162"/>
      <c r="P578" s="162"/>
      <c r="Q578" s="162"/>
      <c r="R578" s="162"/>
      <c r="S578" s="162"/>
      <c r="T578" s="162"/>
      <c r="U578" s="162"/>
      <c r="V578" s="162"/>
      <c r="W578" s="162"/>
      <c r="X578" s="162"/>
      <c r="Y578" s="162"/>
      <c r="Z578" s="162"/>
      <c r="AA578" s="162"/>
      <c r="AB578" s="162"/>
      <c r="AC578" s="162"/>
      <c r="AD578" s="162"/>
      <c r="AE578" s="162"/>
      <c r="AF578" s="162"/>
      <c r="AG578" s="162"/>
      <c r="AH578" s="162"/>
      <c r="AI578" s="162"/>
      <c r="AJ578" s="162"/>
      <c r="AK578" s="162"/>
      <c r="AL578" s="162"/>
      <c r="AM578" s="162"/>
      <c r="AN578" s="162"/>
      <c r="AO578" s="162"/>
      <c r="AP578" s="162"/>
      <c r="AQ578" s="162"/>
      <c r="AR578" s="162"/>
      <c r="AS578" s="162"/>
      <c r="AT578" s="162"/>
    </row>
    <row r="579" spans="1:46">
      <c r="A579" s="77" t="s">
        <v>201</v>
      </c>
      <c r="B579" s="78"/>
      <c r="C579" s="78"/>
      <c r="D579" s="30"/>
      <c r="E579" s="30"/>
      <c r="F579" s="79"/>
      <c r="G579" s="79"/>
      <c r="H579" s="80"/>
      <c r="I579" s="80"/>
      <c r="J579" s="26"/>
    </row>
    <row r="580" spans="1:46">
      <c r="A580" s="81"/>
      <c r="B580" s="81"/>
      <c r="C580" s="81"/>
      <c r="D580" s="30"/>
      <c r="E580" s="30"/>
      <c r="F580" s="79"/>
      <c r="G580" s="79"/>
      <c r="H580" s="80"/>
      <c r="I580" s="80"/>
      <c r="J580" s="26"/>
    </row>
    <row r="581" spans="1:46">
      <c r="A581" s="81"/>
      <c r="B581" s="81"/>
      <c r="C581" s="81"/>
      <c r="D581" s="30"/>
      <c r="E581" s="30"/>
      <c r="F581" s="79"/>
      <c r="G581" s="79"/>
      <c r="H581" s="82"/>
      <c r="I581" s="80"/>
      <c r="J581" s="83">
        <f>J251</f>
        <v>2024</v>
      </c>
    </row>
    <row r="582" spans="1:46">
      <c r="A582" s="78"/>
      <c r="B582" s="78"/>
      <c r="C582" s="78"/>
      <c r="D582" s="30"/>
      <c r="E582" s="30"/>
      <c r="F582" s="79"/>
      <c r="G582" s="79"/>
      <c r="H582" s="82"/>
      <c r="I582" s="80"/>
      <c r="J582" s="84" t="s">
        <v>0</v>
      </c>
    </row>
    <row r="583" spans="1:46">
      <c r="A583" s="10" t="s">
        <v>213</v>
      </c>
      <c r="B583" s="26"/>
      <c r="C583" s="26"/>
      <c r="D583" s="30"/>
      <c r="E583" s="30"/>
      <c r="F583" s="79"/>
      <c r="G583" s="79"/>
      <c r="I583" s="80"/>
      <c r="J583" s="65">
        <f>J653</f>
        <v>0</v>
      </c>
      <c r="K583" s="175"/>
    </row>
    <row r="584" spans="1:46">
      <c r="B584" s="26"/>
      <c r="C584" s="26"/>
      <c r="D584" s="30"/>
      <c r="E584" s="30"/>
      <c r="F584" s="79"/>
      <c r="G584" s="79"/>
      <c r="I584" s="80"/>
      <c r="J584" s="65">
        <f>J649</f>
        <v>10300</v>
      </c>
    </row>
    <row r="585" spans="1:46">
      <c r="B585" s="26"/>
      <c r="C585" s="26"/>
      <c r="D585" s="30"/>
      <c r="E585" s="30"/>
      <c r="F585" s="79"/>
      <c r="G585" s="79"/>
      <c r="I585" s="80"/>
      <c r="J585" s="65"/>
      <c r="L585" s="155"/>
    </row>
    <row r="586" spans="1:46" s="8" customFormat="1" ht="19.5" thickBot="1">
      <c r="A586" s="81"/>
      <c r="B586" s="81"/>
      <c r="C586" s="81"/>
      <c r="D586" s="30"/>
      <c r="E586" s="30"/>
      <c r="F586" s="79"/>
      <c r="G586" s="79"/>
      <c r="H586" s="86"/>
      <c r="I586" s="80"/>
      <c r="J586" s="87">
        <f>SUM(J583:J585)</f>
        <v>10300</v>
      </c>
      <c r="K586" s="176"/>
      <c r="L586" s="176"/>
      <c r="M586" s="177"/>
      <c r="N586" s="176"/>
      <c r="O586" s="176"/>
      <c r="P586" s="176"/>
      <c r="Q586" s="176"/>
      <c r="R586" s="176"/>
      <c r="S586" s="176"/>
      <c r="T586" s="176"/>
      <c r="U586" s="176"/>
      <c r="V586" s="176"/>
      <c r="W586" s="176"/>
      <c r="X586" s="176"/>
      <c r="Y586" s="176"/>
      <c r="Z586" s="176"/>
      <c r="AA586" s="176"/>
      <c r="AB586" s="176"/>
      <c r="AC586" s="176"/>
      <c r="AD586" s="176"/>
      <c r="AE586" s="176"/>
      <c r="AF586" s="176"/>
      <c r="AG586" s="176"/>
      <c r="AH586" s="176"/>
      <c r="AI586" s="176"/>
      <c r="AJ586" s="176"/>
      <c r="AK586" s="176"/>
      <c r="AL586" s="176"/>
      <c r="AM586" s="176"/>
      <c r="AN586" s="176"/>
      <c r="AO586" s="176"/>
      <c r="AP586" s="176"/>
      <c r="AQ586" s="176"/>
      <c r="AR586" s="176"/>
      <c r="AS586" s="176"/>
      <c r="AT586" s="176"/>
    </row>
    <row r="587" spans="1:46" ht="13.5" customHeight="1" thickTop="1">
      <c r="A587" s="81"/>
      <c r="B587" s="81"/>
      <c r="C587" s="81"/>
      <c r="D587" s="30"/>
      <c r="E587" s="30"/>
      <c r="F587" s="79"/>
      <c r="G587" s="79"/>
      <c r="H587" s="89"/>
      <c r="I587" s="80"/>
      <c r="J587" s="90"/>
    </row>
    <row r="588" spans="1:46" hidden="1">
      <c r="A588" s="81"/>
      <c r="B588" s="81"/>
      <c r="C588" s="81"/>
      <c r="D588" s="30"/>
      <c r="E588" s="30"/>
      <c r="F588" s="79"/>
      <c r="G588" s="79"/>
      <c r="H588" s="80"/>
      <c r="I588" s="80"/>
      <c r="J588" s="26"/>
    </row>
    <row r="589" spans="1:46" ht="1.5" customHeight="1">
      <c r="A589" s="81"/>
      <c r="B589" s="81"/>
      <c r="C589" s="81"/>
      <c r="D589" s="30"/>
      <c r="E589" s="30"/>
      <c r="F589" s="79"/>
      <c r="G589" s="79"/>
      <c r="H589" s="80"/>
      <c r="I589" s="80"/>
      <c r="J589" s="26"/>
    </row>
    <row r="590" spans="1:46" hidden="1">
      <c r="J590" s="69"/>
    </row>
    <row r="591" spans="1:46" hidden="1">
      <c r="J591" s="69"/>
    </row>
    <row r="592" spans="1:46" s="18" customFormat="1">
      <c r="A592" s="11" t="s">
        <v>139</v>
      </c>
      <c r="B592" s="10"/>
      <c r="C592" s="10"/>
      <c r="D592" s="10"/>
      <c r="E592" s="10"/>
      <c r="F592" s="10"/>
      <c r="G592" s="10"/>
      <c r="H592" s="10"/>
      <c r="I592" s="10"/>
      <c r="J592" s="69"/>
      <c r="K592" s="130"/>
      <c r="L592" s="130"/>
      <c r="M592" s="148"/>
      <c r="N592" s="130"/>
      <c r="O592" s="130"/>
      <c r="P592" s="130"/>
      <c r="Q592" s="130"/>
      <c r="R592" s="130"/>
      <c r="S592" s="130"/>
      <c r="T592" s="130"/>
      <c r="U592" s="130"/>
      <c r="V592" s="130"/>
      <c r="W592" s="130"/>
      <c r="X592" s="130"/>
      <c r="Y592" s="130"/>
      <c r="Z592" s="130"/>
      <c r="AA592" s="130"/>
      <c r="AB592" s="130"/>
      <c r="AC592" s="130"/>
      <c r="AD592" s="130"/>
      <c r="AE592" s="130"/>
      <c r="AF592" s="130"/>
      <c r="AG592" s="130"/>
      <c r="AH592" s="130"/>
      <c r="AI592" s="130"/>
      <c r="AJ592" s="130"/>
      <c r="AK592" s="130"/>
      <c r="AL592" s="130"/>
      <c r="AM592" s="130"/>
      <c r="AN592" s="130"/>
      <c r="AO592" s="130"/>
      <c r="AP592" s="130"/>
      <c r="AQ592" s="130"/>
      <c r="AR592" s="130"/>
      <c r="AS592" s="130"/>
      <c r="AT592" s="130"/>
    </row>
    <row r="593" spans="1:46" s="18" customFormat="1">
      <c r="A593" s="7"/>
      <c r="B593" s="10"/>
      <c r="C593" s="10"/>
      <c r="D593" s="10"/>
      <c r="E593" s="10"/>
      <c r="F593" s="10"/>
      <c r="G593" s="10"/>
      <c r="H593" s="10"/>
      <c r="I593" s="10"/>
      <c r="J593" s="105"/>
      <c r="K593" s="130"/>
      <c r="L593" s="130"/>
      <c r="M593" s="148"/>
      <c r="N593" s="130"/>
      <c r="O593" s="130"/>
      <c r="P593" s="130"/>
      <c r="Q593" s="130"/>
      <c r="R593" s="130"/>
      <c r="S593" s="130"/>
      <c r="T593" s="130"/>
      <c r="U593" s="130"/>
      <c r="V593" s="130"/>
      <c r="W593" s="130"/>
      <c r="X593" s="130"/>
      <c r="Y593" s="130"/>
      <c r="Z593" s="130"/>
      <c r="AA593" s="130"/>
      <c r="AB593" s="130"/>
      <c r="AC593" s="130"/>
      <c r="AD593" s="130"/>
      <c r="AE593" s="130"/>
      <c r="AF593" s="130"/>
      <c r="AG593" s="130"/>
      <c r="AH593" s="130"/>
      <c r="AI593" s="130"/>
      <c r="AJ593" s="130"/>
      <c r="AK593" s="130"/>
      <c r="AL593" s="130"/>
      <c r="AM593" s="130"/>
      <c r="AN593" s="130"/>
      <c r="AO593" s="130"/>
      <c r="AP593" s="130"/>
      <c r="AQ593" s="130"/>
      <c r="AR593" s="130"/>
      <c r="AS593" s="130"/>
      <c r="AT593" s="130"/>
    </row>
    <row r="594" spans="1:46" s="18" customFormat="1">
      <c r="A594" s="7" t="s">
        <v>189</v>
      </c>
      <c r="B594" s="10"/>
      <c r="C594" s="10"/>
      <c r="D594" s="10"/>
      <c r="E594" s="10"/>
      <c r="F594" s="10"/>
      <c r="G594" s="10"/>
      <c r="H594" s="10"/>
      <c r="I594" s="10"/>
      <c r="J594" s="105">
        <v>800</v>
      </c>
      <c r="K594" s="130"/>
      <c r="L594" s="130"/>
      <c r="M594" s="148"/>
      <c r="N594" s="130"/>
      <c r="O594" s="130"/>
      <c r="P594" s="130"/>
      <c r="Q594" s="130"/>
      <c r="R594" s="130"/>
      <c r="S594" s="130"/>
      <c r="T594" s="130"/>
      <c r="U594" s="130"/>
      <c r="V594" s="130"/>
      <c r="W594" s="130"/>
      <c r="X594" s="130"/>
      <c r="Y594" s="130"/>
      <c r="Z594" s="130"/>
      <c r="AA594" s="130"/>
      <c r="AB594" s="130"/>
      <c r="AC594" s="130"/>
      <c r="AD594" s="130"/>
      <c r="AE594" s="130"/>
      <c r="AF594" s="130"/>
      <c r="AG594" s="130"/>
      <c r="AH594" s="130"/>
      <c r="AI594" s="130"/>
      <c r="AJ594" s="130"/>
      <c r="AK594" s="130"/>
      <c r="AL594" s="130"/>
      <c r="AM594" s="130"/>
      <c r="AN594" s="130"/>
      <c r="AO594" s="130"/>
      <c r="AP594" s="130"/>
      <c r="AQ594" s="130"/>
      <c r="AR594" s="130"/>
      <c r="AS594" s="130"/>
      <c r="AT594" s="130"/>
    </row>
    <row r="595" spans="1:46" s="18" customFormat="1">
      <c r="A595" s="7" t="s">
        <v>190</v>
      </c>
      <c r="B595" s="10"/>
      <c r="C595" s="10"/>
      <c r="D595" s="10"/>
      <c r="E595" s="10"/>
      <c r="F595" s="10"/>
      <c r="G595" s="10"/>
      <c r="H595" s="10"/>
      <c r="I595" s="10"/>
      <c r="J595" s="105">
        <v>700</v>
      </c>
      <c r="K595" s="130"/>
      <c r="L595" s="130"/>
      <c r="M595" s="148"/>
      <c r="N595" s="130"/>
      <c r="O595" s="130"/>
      <c r="P595" s="130"/>
      <c r="Q595" s="130"/>
      <c r="R595" s="130"/>
      <c r="S595" s="130"/>
      <c r="T595" s="130"/>
      <c r="U595" s="130"/>
      <c r="V595" s="130"/>
      <c r="W595" s="130"/>
      <c r="X595" s="130"/>
      <c r="Y595" s="130"/>
      <c r="Z595" s="130"/>
      <c r="AA595" s="130"/>
      <c r="AB595" s="130"/>
      <c r="AC595" s="130"/>
      <c r="AD595" s="130"/>
      <c r="AE595" s="130"/>
      <c r="AF595" s="130"/>
      <c r="AG595" s="130"/>
      <c r="AH595" s="130"/>
      <c r="AI595" s="130"/>
      <c r="AJ595" s="130"/>
      <c r="AK595" s="130"/>
      <c r="AL595" s="130"/>
      <c r="AM595" s="130"/>
      <c r="AN595" s="130"/>
      <c r="AO595" s="130"/>
      <c r="AP595" s="130"/>
      <c r="AQ595" s="130"/>
      <c r="AR595" s="130"/>
      <c r="AS595" s="130"/>
      <c r="AT595" s="130"/>
    </row>
    <row r="596" spans="1:46" s="18" customFormat="1">
      <c r="A596" s="7"/>
      <c r="B596" s="10"/>
      <c r="C596" s="10"/>
      <c r="D596" s="10"/>
      <c r="E596" s="10"/>
      <c r="F596" s="10"/>
      <c r="G596" s="10"/>
      <c r="H596" s="10"/>
      <c r="I596" s="10"/>
      <c r="J596" s="105"/>
      <c r="K596" s="130"/>
      <c r="L596" s="130"/>
      <c r="M596" s="148"/>
      <c r="N596" s="130"/>
      <c r="O596" s="130"/>
      <c r="P596" s="130"/>
      <c r="Q596" s="130"/>
      <c r="R596" s="130"/>
      <c r="S596" s="130"/>
      <c r="T596" s="130"/>
      <c r="U596" s="130"/>
      <c r="V596" s="130"/>
      <c r="W596" s="130"/>
      <c r="X596" s="130"/>
      <c r="Y596" s="130"/>
      <c r="Z596" s="130"/>
      <c r="AA596" s="130"/>
      <c r="AB596" s="130"/>
      <c r="AC596" s="130"/>
      <c r="AD596" s="130"/>
      <c r="AE596" s="130"/>
      <c r="AF596" s="130"/>
      <c r="AG596" s="130"/>
      <c r="AH596" s="130"/>
      <c r="AI596" s="130"/>
      <c r="AJ596" s="130"/>
      <c r="AK596" s="130"/>
      <c r="AL596" s="130"/>
      <c r="AM596" s="130"/>
      <c r="AN596" s="130"/>
      <c r="AO596" s="130"/>
      <c r="AP596" s="130"/>
      <c r="AQ596" s="130"/>
      <c r="AR596" s="130"/>
      <c r="AS596" s="130"/>
      <c r="AT596" s="130"/>
    </row>
    <row r="597" spans="1:46" s="18" customFormat="1">
      <c r="A597" s="7"/>
      <c r="B597" s="10"/>
      <c r="C597" s="10"/>
      <c r="D597" s="10"/>
      <c r="E597" s="10"/>
      <c r="F597" s="10"/>
      <c r="G597" s="10"/>
      <c r="H597" s="10"/>
      <c r="I597" s="10"/>
      <c r="J597" s="105"/>
      <c r="K597" s="130"/>
      <c r="L597" s="130"/>
      <c r="M597" s="148"/>
      <c r="N597" s="130"/>
      <c r="O597" s="130"/>
      <c r="P597" s="130"/>
      <c r="Q597" s="130"/>
      <c r="R597" s="130"/>
      <c r="S597" s="130"/>
      <c r="T597" s="130"/>
      <c r="U597" s="130"/>
      <c r="V597" s="130"/>
      <c r="W597" s="130"/>
      <c r="X597" s="130"/>
      <c r="Y597" s="130"/>
      <c r="Z597" s="130"/>
      <c r="AA597" s="130"/>
      <c r="AB597" s="130"/>
      <c r="AC597" s="130"/>
      <c r="AD597" s="130"/>
      <c r="AE597" s="130"/>
      <c r="AF597" s="130"/>
      <c r="AG597" s="130"/>
      <c r="AH597" s="130"/>
      <c r="AI597" s="130"/>
      <c r="AJ597" s="130"/>
      <c r="AK597" s="130"/>
      <c r="AL597" s="130"/>
      <c r="AM597" s="130"/>
      <c r="AN597" s="130"/>
      <c r="AO597" s="130"/>
      <c r="AP597" s="130"/>
      <c r="AQ597" s="130"/>
      <c r="AR597" s="130"/>
      <c r="AS597" s="130"/>
      <c r="AT597" s="130"/>
    </row>
    <row r="598" spans="1:46" s="18" customFormat="1" ht="19.5" thickBot="1">
      <c r="A598" s="10"/>
      <c r="B598" s="10"/>
      <c r="C598" s="10"/>
      <c r="D598" s="10"/>
      <c r="E598" s="10"/>
      <c r="F598" s="10"/>
      <c r="G598" s="10"/>
      <c r="H598" s="10"/>
      <c r="I598" s="10"/>
      <c r="J598" s="111">
        <f>SUM(J593:J597)</f>
        <v>1500</v>
      </c>
      <c r="K598" s="130"/>
      <c r="L598" s="130"/>
      <c r="M598" s="148"/>
      <c r="N598" s="130"/>
      <c r="O598" s="130"/>
      <c r="P598" s="130"/>
      <c r="Q598" s="130"/>
      <c r="R598" s="130"/>
      <c r="S598" s="130"/>
      <c r="T598" s="130"/>
      <c r="U598" s="130"/>
      <c r="V598" s="130"/>
      <c r="W598" s="130"/>
      <c r="X598" s="130"/>
      <c r="Y598" s="130"/>
      <c r="Z598" s="130"/>
      <c r="AA598" s="130"/>
      <c r="AB598" s="130"/>
      <c r="AC598" s="130"/>
      <c r="AD598" s="130"/>
      <c r="AE598" s="130"/>
      <c r="AF598" s="130"/>
      <c r="AG598" s="130"/>
      <c r="AH598" s="130"/>
      <c r="AI598" s="130"/>
      <c r="AJ598" s="130"/>
      <c r="AK598" s="130"/>
      <c r="AL598" s="130"/>
      <c r="AM598" s="130"/>
      <c r="AN598" s="130"/>
      <c r="AO598" s="130"/>
      <c r="AP598" s="130"/>
      <c r="AQ598" s="130"/>
      <c r="AR598" s="130"/>
      <c r="AS598" s="130"/>
      <c r="AT598" s="130"/>
    </row>
    <row r="599" spans="1:46" s="18" customFormat="1" ht="58.5" customHeight="1" thickTop="1">
      <c r="A599" s="10"/>
      <c r="B599" s="10"/>
      <c r="C599" s="10"/>
      <c r="D599" s="10"/>
      <c r="E599" s="10"/>
      <c r="F599" s="10"/>
      <c r="G599" s="10"/>
      <c r="H599" s="10"/>
      <c r="I599" s="10"/>
      <c r="J599" s="69"/>
      <c r="K599" s="130"/>
      <c r="L599" s="130"/>
      <c r="M599" s="148"/>
      <c r="N599" s="130"/>
      <c r="O599" s="130"/>
      <c r="P599" s="130"/>
      <c r="Q599" s="130"/>
      <c r="R599" s="130"/>
      <c r="S599" s="130"/>
      <c r="T599" s="130"/>
      <c r="U599" s="130"/>
      <c r="V599" s="130"/>
      <c r="W599" s="130"/>
      <c r="X599" s="130"/>
      <c r="Y599" s="130"/>
      <c r="Z599" s="130"/>
      <c r="AA599" s="130"/>
      <c r="AB599" s="130"/>
      <c r="AC599" s="130"/>
      <c r="AD599" s="130"/>
      <c r="AE599" s="130"/>
      <c r="AF599" s="130"/>
      <c r="AG599" s="130"/>
      <c r="AH599" s="130"/>
      <c r="AI599" s="130"/>
      <c r="AJ599" s="130"/>
      <c r="AK599" s="130"/>
      <c r="AL599" s="130"/>
      <c r="AM599" s="130"/>
      <c r="AN599" s="130"/>
      <c r="AO599" s="130"/>
      <c r="AP599" s="130"/>
      <c r="AQ599" s="130"/>
      <c r="AR599" s="130"/>
      <c r="AS599" s="130"/>
      <c r="AT599" s="130"/>
    </row>
    <row r="600" spans="1:46" s="18" customFormat="1" ht="85.5" customHeight="1">
      <c r="A600" s="10"/>
      <c r="B600" s="10"/>
      <c r="C600" s="10"/>
      <c r="D600" s="10"/>
      <c r="E600" s="10"/>
      <c r="F600" s="10"/>
      <c r="G600" s="10"/>
      <c r="H600" s="10"/>
      <c r="I600" s="10"/>
      <c r="J600" s="69"/>
      <c r="K600" s="130"/>
      <c r="L600" s="130"/>
      <c r="M600" s="148"/>
      <c r="N600" s="130"/>
      <c r="O600" s="130"/>
      <c r="P600" s="130"/>
      <c r="Q600" s="130"/>
      <c r="R600" s="130"/>
      <c r="S600" s="130"/>
      <c r="T600" s="130"/>
      <c r="U600" s="130"/>
      <c r="V600" s="130"/>
      <c r="W600" s="130"/>
      <c r="X600" s="130"/>
      <c r="Y600" s="130"/>
      <c r="Z600" s="130"/>
      <c r="AA600" s="130"/>
      <c r="AB600" s="130"/>
      <c r="AC600" s="130"/>
      <c r="AD600" s="130"/>
      <c r="AE600" s="130"/>
      <c r="AF600" s="130"/>
      <c r="AG600" s="130"/>
      <c r="AH600" s="130"/>
      <c r="AI600" s="130"/>
      <c r="AJ600" s="130"/>
      <c r="AK600" s="130"/>
      <c r="AL600" s="130"/>
      <c r="AM600" s="130"/>
      <c r="AN600" s="130"/>
      <c r="AO600" s="130"/>
      <c r="AP600" s="130"/>
      <c r="AQ600" s="130"/>
      <c r="AR600" s="130"/>
      <c r="AS600" s="130"/>
      <c r="AT600" s="130"/>
    </row>
    <row r="601" spans="1:46" s="18" customFormat="1" ht="2.1" customHeight="1">
      <c r="A601" s="10"/>
      <c r="B601" s="10"/>
      <c r="C601" s="10"/>
      <c r="D601" s="10"/>
      <c r="E601" s="10"/>
      <c r="F601" s="10"/>
      <c r="G601" s="10"/>
      <c r="H601" s="10"/>
      <c r="I601" s="10"/>
      <c r="J601" s="10"/>
      <c r="K601" s="130"/>
      <c r="L601" s="130"/>
      <c r="M601" s="148"/>
      <c r="N601" s="130"/>
      <c r="O601" s="130"/>
      <c r="P601" s="130"/>
      <c r="Q601" s="130"/>
      <c r="R601" s="130"/>
      <c r="S601" s="130"/>
      <c r="T601" s="130"/>
      <c r="U601" s="130"/>
      <c r="V601" s="130"/>
      <c r="W601" s="130"/>
      <c r="X601" s="130"/>
      <c r="Y601" s="130"/>
      <c r="Z601" s="130"/>
      <c r="AA601" s="130"/>
      <c r="AB601" s="130"/>
      <c r="AC601" s="130"/>
      <c r="AD601" s="130"/>
      <c r="AE601" s="130"/>
      <c r="AF601" s="130"/>
      <c r="AG601" s="130"/>
      <c r="AH601" s="130"/>
      <c r="AI601" s="130"/>
      <c r="AJ601" s="130"/>
      <c r="AK601" s="130"/>
      <c r="AL601" s="130"/>
      <c r="AM601" s="130"/>
      <c r="AN601" s="130"/>
      <c r="AO601" s="130"/>
      <c r="AP601" s="130"/>
      <c r="AQ601" s="130"/>
      <c r="AR601" s="130"/>
      <c r="AS601" s="130"/>
      <c r="AT601" s="130"/>
    </row>
    <row r="602" spans="1:46" s="18" customFormat="1" hidden="1">
      <c r="A602" s="10"/>
      <c r="B602" s="10"/>
      <c r="C602" s="10"/>
      <c r="D602" s="10"/>
      <c r="E602" s="10"/>
      <c r="F602" s="10"/>
      <c r="G602" s="10"/>
      <c r="H602" s="10"/>
      <c r="I602" s="10"/>
      <c r="J602" s="10"/>
      <c r="K602" s="130"/>
      <c r="L602" s="130"/>
      <c r="M602" s="148"/>
      <c r="N602" s="130"/>
      <c r="O602" s="130"/>
      <c r="P602" s="130"/>
      <c r="Q602" s="130"/>
      <c r="R602" s="130"/>
      <c r="S602" s="130"/>
      <c r="T602" s="130"/>
      <c r="U602" s="130"/>
      <c r="V602" s="130"/>
      <c r="W602" s="130"/>
      <c r="X602" s="130"/>
      <c r="Y602" s="130"/>
      <c r="Z602" s="130"/>
      <c r="AA602" s="130"/>
      <c r="AB602" s="130"/>
      <c r="AC602" s="130"/>
      <c r="AD602" s="130"/>
      <c r="AE602" s="130"/>
      <c r="AF602" s="130"/>
      <c r="AG602" s="130"/>
      <c r="AH602" s="130"/>
      <c r="AI602" s="130"/>
      <c r="AJ602" s="130"/>
      <c r="AK602" s="130"/>
      <c r="AL602" s="130"/>
      <c r="AM602" s="130"/>
      <c r="AN602" s="130"/>
      <c r="AO602" s="130"/>
      <c r="AP602" s="130"/>
      <c r="AQ602" s="130"/>
      <c r="AR602" s="130"/>
      <c r="AS602" s="130"/>
      <c r="AT602" s="130"/>
    </row>
    <row r="603" spans="1:46" s="18" customFormat="1" hidden="1">
      <c r="A603" s="81"/>
      <c r="B603" s="81"/>
      <c r="C603" s="81"/>
      <c r="D603" s="30"/>
      <c r="E603" s="30"/>
      <c r="F603" s="79"/>
      <c r="G603" s="79"/>
      <c r="H603" s="80"/>
      <c r="I603" s="80"/>
      <c r="J603" s="26"/>
      <c r="K603" s="130"/>
      <c r="L603" s="130"/>
      <c r="M603" s="148"/>
      <c r="N603" s="130"/>
      <c r="O603" s="130"/>
      <c r="P603" s="130"/>
      <c r="Q603" s="130"/>
      <c r="R603" s="130"/>
      <c r="S603" s="130"/>
      <c r="T603" s="130"/>
      <c r="U603" s="130"/>
      <c r="V603" s="130"/>
      <c r="W603" s="130"/>
      <c r="X603" s="130"/>
      <c r="Y603" s="130"/>
      <c r="Z603" s="130"/>
      <c r="AA603" s="130"/>
      <c r="AB603" s="130"/>
      <c r="AC603" s="130"/>
      <c r="AD603" s="130"/>
      <c r="AE603" s="130"/>
      <c r="AF603" s="130"/>
      <c r="AG603" s="130"/>
      <c r="AH603" s="130"/>
      <c r="AI603" s="130"/>
      <c r="AJ603" s="130"/>
      <c r="AK603" s="130"/>
      <c r="AL603" s="130"/>
      <c r="AM603" s="130"/>
      <c r="AN603" s="130"/>
      <c r="AO603" s="130"/>
      <c r="AP603" s="130"/>
      <c r="AQ603" s="130"/>
      <c r="AR603" s="130"/>
      <c r="AS603" s="130"/>
      <c r="AT603" s="130"/>
    </row>
    <row r="604" spans="1:46" s="18" customFormat="1" hidden="1">
      <c r="A604" s="81"/>
      <c r="B604" s="81"/>
      <c r="C604" s="81"/>
      <c r="D604" s="30"/>
      <c r="E604" s="30"/>
      <c r="F604" s="79"/>
      <c r="G604" s="79"/>
      <c r="H604" s="80"/>
      <c r="I604" s="80"/>
      <c r="J604" s="26"/>
      <c r="K604" s="130"/>
      <c r="L604" s="130"/>
      <c r="M604" s="148"/>
      <c r="N604" s="130"/>
      <c r="O604" s="130"/>
      <c r="P604" s="130"/>
      <c r="Q604" s="130"/>
      <c r="R604" s="130"/>
      <c r="S604" s="130"/>
      <c r="T604" s="130"/>
      <c r="U604" s="130"/>
      <c r="V604" s="130"/>
      <c r="W604" s="130"/>
      <c r="X604" s="130"/>
      <c r="Y604" s="130"/>
      <c r="Z604" s="130"/>
      <c r="AA604" s="130"/>
      <c r="AB604" s="130"/>
      <c r="AC604" s="130"/>
      <c r="AD604" s="130"/>
      <c r="AE604" s="130"/>
      <c r="AF604" s="130"/>
      <c r="AG604" s="130"/>
      <c r="AH604" s="130"/>
      <c r="AI604" s="130"/>
      <c r="AJ604" s="130"/>
      <c r="AK604" s="130"/>
      <c r="AL604" s="130"/>
      <c r="AM604" s="130"/>
      <c r="AN604" s="130"/>
      <c r="AO604" s="130"/>
      <c r="AP604" s="130"/>
      <c r="AQ604" s="130"/>
      <c r="AR604" s="130"/>
      <c r="AS604" s="130"/>
      <c r="AT604" s="130"/>
    </row>
    <row r="605" spans="1:46" s="18" customFormat="1" ht="0.95" hidden="1" customHeight="1">
      <c r="A605" s="81"/>
      <c r="B605" s="81"/>
      <c r="C605" s="81"/>
      <c r="D605" s="30"/>
      <c r="E605" s="30"/>
      <c r="F605" s="79"/>
      <c r="G605" s="79"/>
      <c r="H605" s="80"/>
      <c r="I605" s="80"/>
      <c r="J605" s="26"/>
      <c r="K605" s="130"/>
      <c r="L605" s="130"/>
      <c r="M605" s="148"/>
      <c r="N605" s="130"/>
      <c r="O605" s="130"/>
      <c r="P605" s="130"/>
      <c r="Q605" s="130"/>
      <c r="R605" s="130"/>
      <c r="S605" s="130"/>
      <c r="T605" s="130"/>
      <c r="U605" s="130"/>
      <c r="V605" s="130"/>
      <c r="W605" s="130"/>
      <c r="X605" s="130"/>
      <c r="Y605" s="130"/>
      <c r="Z605" s="130"/>
      <c r="AA605" s="130"/>
      <c r="AB605" s="130"/>
      <c r="AC605" s="130"/>
      <c r="AD605" s="130"/>
      <c r="AE605" s="130"/>
      <c r="AF605" s="130"/>
      <c r="AG605" s="130"/>
      <c r="AH605" s="130"/>
      <c r="AI605" s="130"/>
      <c r="AJ605" s="130"/>
      <c r="AK605" s="130"/>
      <c r="AL605" s="130"/>
      <c r="AM605" s="130"/>
      <c r="AN605" s="130"/>
      <c r="AO605" s="130"/>
      <c r="AP605" s="130"/>
      <c r="AQ605" s="130"/>
      <c r="AR605" s="130"/>
      <c r="AS605" s="130"/>
      <c r="AT605" s="130"/>
    </row>
    <row r="606" spans="1:46" s="18" customFormat="1" hidden="1">
      <c r="A606" s="81"/>
      <c r="B606" s="81"/>
      <c r="C606" s="81"/>
      <c r="D606" s="30"/>
      <c r="E606" s="30"/>
      <c r="F606" s="79"/>
      <c r="G606" s="79"/>
      <c r="H606" s="80"/>
      <c r="I606" s="80"/>
      <c r="J606" s="26"/>
      <c r="K606" s="130"/>
      <c r="L606" s="130"/>
      <c r="M606" s="148"/>
      <c r="N606" s="130"/>
      <c r="O606" s="130"/>
      <c r="P606" s="130"/>
      <c r="Q606" s="130"/>
      <c r="R606" s="130"/>
      <c r="S606" s="130"/>
      <c r="T606" s="130"/>
      <c r="U606" s="130"/>
      <c r="V606" s="130"/>
      <c r="W606" s="130"/>
      <c r="X606" s="130"/>
      <c r="Y606" s="130"/>
      <c r="Z606" s="130"/>
      <c r="AA606" s="130"/>
      <c r="AB606" s="130"/>
      <c r="AC606" s="130"/>
      <c r="AD606" s="130"/>
      <c r="AE606" s="130"/>
      <c r="AF606" s="130"/>
      <c r="AG606" s="130"/>
      <c r="AH606" s="130"/>
      <c r="AI606" s="130"/>
      <c r="AJ606" s="130"/>
      <c r="AK606" s="130"/>
      <c r="AL606" s="130"/>
      <c r="AM606" s="130"/>
      <c r="AN606" s="130"/>
      <c r="AO606" s="130"/>
      <c r="AP606" s="130"/>
      <c r="AQ606" s="130"/>
      <c r="AR606" s="130"/>
      <c r="AS606" s="130"/>
      <c r="AT606" s="130"/>
    </row>
    <row r="607" spans="1:46" s="18" customFormat="1" hidden="1">
      <c r="A607" s="81"/>
      <c r="B607" s="81"/>
      <c r="C607" s="81"/>
      <c r="D607" s="30"/>
      <c r="E607" s="30"/>
      <c r="F607" s="79"/>
      <c r="G607" s="79"/>
      <c r="H607" s="80"/>
      <c r="I607" s="80"/>
      <c r="J607" s="26"/>
      <c r="K607" s="130"/>
      <c r="L607" s="130"/>
      <c r="M607" s="148"/>
      <c r="N607" s="130"/>
      <c r="O607" s="130"/>
      <c r="P607" s="130"/>
      <c r="Q607" s="130"/>
      <c r="R607" s="130"/>
      <c r="S607" s="130"/>
      <c r="T607" s="130"/>
      <c r="U607" s="130"/>
      <c r="V607" s="130"/>
      <c r="W607" s="130"/>
      <c r="X607" s="130"/>
      <c r="Y607" s="130"/>
      <c r="Z607" s="130"/>
      <c r="AA607" s="130"/>
      <c r="AB607" s="130"/>
      <c r="AC607" s="130"/>
      <c r="AD607" s="130"/>
      <c r="AE607" s="130"/>
      <c r="AF607" s="130"/>
      <c r="AG607" s="130"/>
      <c r="AH607" s="130"/>
      <c r="AI607" s="130"/>
      <c r="AJ607" s="130"/>
      <c r="AK607" s="130"/>
      <c r="AL607" s="130"/>
      <c r="AM607" s="130"/>
      <c r="AN607" s="130"/>
      <c r="AO607" s="130"/>
      <c r="AP607" s="130"/>
      <c r="AQ607" s="130"/>
      <c r="AR607" s="130"/>
      <c r="AS607" s="130"/>
      <c r="AT607" s="130"/>
    </row>
    <row r="608" spans="1:46" s="18" customFormat="1" hidden="1">
      <c r="A608" s="81"/>
      <c r="B608" s="81"/>
      <c r="C608" s="81"/>
      <c r="D608" s="30"/>
      <c r="E608" s="30"/>
      <c r="F608" s="79"/>
      <c r="G608" s="79"/>
      <c r="H608" s="80"/>
      <c r="I608" s="80"/>
      <c r="J608" s="26"/>
      <c r="K608" s="130"/>
      <c r="L608" s="130"/>
      <c r="M608" s="148"/>
      <c r="N608" s="130"/>
      <c r="O608" s="130"/>
      <c r="P608" s="130"/>
      <c r="Q608" s="130"/>
      <c r="R608" s="130"/>
      <c r="S608" s="130"/>
      <c r="T608" s="130"/>
      <c r="U608" s="130"/>
      <c r="V608" s="130"/>
      <c r="W608" s="130"/>
      <c r="X608" s="130"/>
      <c r="Y608" s="130"/>
      <c r="Z608" s="130"/>
      <c r="AA608" s="130"/>
      <c r="AB608" s="130"/>
      <c r="AC608" s="130"/>
      <c r="AD608" s="130"/>
      <c r="AE608" s="130"/>
      <c r="AF608" s="130"/>
      <c r="AG608" s="130"/>
      <c r="AH608" s="130"/>
      <c r="AI608" s="130"/>
      <c r="AJ608" s="130"/>
      <c r="AK608" s="130"/>
      <c r="AL608" s="130"/>
      <c r="AM608" s="130"/>
      <c r="AN608" s="130"/>
      <c r="AO608" s="130"/>
      <c r="AP608" s="130"/>
      <c r="AQ608" s="130"/>
      <c r="AR608" s="130"/>
      <c r="AS608" s="130"/>
      <c r="AT608" s="130"/>
    </row>
    <row r="609" spans="1:46" s="18" customFormat="1" ht="60.75" customHeight="1">
      <c r="A609" s="81"/>
      <c r="B609" s="81"/>
      <c r="C609" s="81"/>
      <c r="D609" s="30"/>
      <c r="E609" s="30"/>
      <c r="F609" s="79"/>
      <c r="G609" s="79"/>
      <c r="H609" s="80"/>
      <c r="I609" s="80"/>
      <c r="J609" s="26"/>
      <c r="K609" s="130"/>
      <c r="L609" s="130"/>
      <c r="M609" s="148"/>
      <c r="N609" s="130"/>
      <c r="O609" s="130"/>
      <c r="P609" s="130"/>
      <c r="Q609" s="130"/>
      <c r="R609" s="130"/>
      <c r="S609" s="130"/>
      <c r="T609" s="130"/>
      <c r="U609" s="130"/>
      <c r="V609" s="130"/>
      <c r="W609" s="130"/>
      <c r="X609" s="130"/>
      <c r="Y609" s="130"/>
      <c r="Z609" s="130"/>
      <c r="AA609" s="130"/>
      <c r="AB609" s="130"/>
      <c r="AC609" s="130"/>
      <c r="AD609" s="130"/>
      <c r="AE609" s="130"/>
      <c r="AF609" s="130"/>
      <c r="AG609" s="130"/>
      <c r="AH609" s="130"/>
      <c r="AI609" s="130"/>
      <c r="AJ609" s="130"/>
      <c r="AK609" s="130"/>
      <c r="AL609" s="130"/>
      <c r="AM609" s="130"/>
      <c r="AN609" s="130"/>
      <c r="AO609" s="130"/>
      <c r="AP609" s="130"/>
      <c r="AQ609" s="130"/>
      <c r="AR609" s="130"/>
      <c r="AS609" s="130"/>
      <c r="AT609" s="130"/>
    </row>
    <row r="610" spans="1:46" s="18" customFormat="1" ht="114" customHeight="1">
      <c r="A610" s="81"/>
      <c r="B610" s="81"/>
      <c r="C610" s="81"/>
      <c r="D610" s="30"/>
      <c r="E610" s="30"/>
      <c r="F610" s="79"/>
      <c r="G610" s="79"/>
      <c r="H610" s="80"/>
      <c r="I610" s="80"/>
      <c r="J610" s="26"/>
      <c r="K610" s="130"/>
      <c r="L610" s="130"/>
      <c r="M610" s="148"/>
      <c r="N610" s="130"/>
      <c r="O610" s="130"/>
      <c r="P610" s="130"/>
      <c r="Q610" s="130"/>
      <c r="R610" s="130"/>
      <c r="S610" s="130"/>
      <c r="T610" s="130"/>
      <c r="U610" s="130"/>
      <c r="V610" s="130"/>
      <c r="W610" s="130"/>
      <c r="X610" s="130"/>
      <c r="Y610" s="130"/>
      <c r="Z610" s="130"/>
      <c r="AA610" s="130"/>
      <c r="AB610" s="130"/>
      <c r="AC610" s="130"/>
      <c r="AD610" s="130"/>
      <c r="AE610" s="130"/>
      <c r="AF610" s="130"/>
      <c r="AG610" s="130"/>
      <c r="AH610" s="130"/>
      <c r="AI610" s="130"/>
      <c r="AJ610" s="130"/>
      <c r="AK610" s="130"/>
      <c r="AL610" s="130"/>
      <c r="AM610" s="130"/>
      <c r="AN610" s="130"/>
      <c r="AO610" s="130"/>
      <c r="AP610" s="130"/>
      <c r="AQ610" s="130"/>
      <c r="AR610" s="130"/>
      <c r="AS610" s="130"/>
      <c r="AT610" s="130"/>
    </row>
    <row r="611" spans="1:46" s="18" customFormat="1">
      <c r="A611" s="11" t="str">
        <f>A2</f>
        <v>LITERACY 4 LIFE</v>
      </c>
      <c r="B611" s="81"/>
      <c r="C611" s="81"/>
      <c r="D611" s="30"/>
      <c r="E611" s="30"/>
      <c r="F611" s="79"/>
      <c r="G611" s="79"/>
      <c r="H611" s="80"/>
      <c r="I611" s="80"/>
      <c r="J611" s="26"/>
      <c r="K611" s="130"/>
      <c r="L611" s="130"/>
      <c r="M611" s="148"/>
      <c r="N611" s="130"/>
      <c r="O611" s="130"/>
      <c r="P611" s="130"/>
      <c r="Q611" s="130"/>
      <c r="R611" s="130"/>
      <c r="S611" s="130"/>
      <c r="T611" s="130"/>
      <c r="U611" s="130"/>
      <c r="V611" s="130"/>
      <c r="W611" s="130"/>
      <c r="X611" s="130"/>
      <c r="Y611" s="130"/>
      <c r="Z611" s="130"/>
      <c r="AA611" s="130"/>
      <c r="AB611" s="130"/>
      <c r="AC611" s="130"/>
      <c r="AD611" s="130"/>
      <c r="AE611" s="130"/>
      <c r="AF611" s="130"/>
      <c r="AG611" s="130"/>
      <c r="AH611" s="130"/>
      <c r="AI611" s="130"/>
      <c r="AJ611" s="130"/>
      <c r="AK611" s="130"/>
      <c r="AL611" s="130"/>
      <c r="AM611" s="130"/>
      <c r="AN611" s="130"/>
      <c r="AO611" s="130"/>
      <c r="AP611" s="130"/>
      <c r="AQ611" s="130"/>
      <c r="AR611" s="130"/>
      <c r="AS611" s="130"/>
      <c r="AT611" s="130"/>
    </row>
    <row r="612" spans="1:46" s="18" customFormat="1">
      <c r="A612" s="11" t="str">
        <f>A3</f>
        <v>STATEMENT OF AFFAIRS FOR THE PERIOD ENDED 31ST DECEMBER 2024</v>
      </c>
      <c r="B612" s="81"/>
      <c r="C612" s="81"/>
      <c r="D612" s="30"/>
      <c r="E612" s="30"/>
      <c r="F612" s="79"/>
      <c r="G612" s="79"/>
      <c r="H612" s="80"/>
      <c r="I612" s="80"/>
      <c r="J612" s="26"/>
      <c r="K612" s="130"/>
      <c r="L612" s="130"/>
      <c r="M612" s="148"/>
      <c r="N612" s="130"/>
      <c r="O612" s="130"/>
      <c r="P612" s="130"/>
      <c r="Q612" s="130"/>
      <c r="R612" s="130"/>
      <c r="S612" s="130"/>
      <c r="T612" s="130"/>
      <c r="U612" s="130"/>
      <c r="V612" s="130"/>
      <c r="W612" s="130"/>
      <c r="X612" s="130"/>
      <c r="Y612" s="130"/>
      <c r="Z612" s="130"/>
      <c r="AA612" s="130"/>
      <c r="AB612" s="130"/>
      <c r="AC612" s="130"/>
      <c r="AD612" s="130"/>
      <c r="AE612" s="130"/>
      <c r="AF612" s="130"/>
      <c r="AG612" s="130"/>
      <c r="AH612" s="130"/>
      <c r="AI612" s="130"/>
      <c r="AJ612" s="130"/>
      <c r="AK612" s="130"/>
      <c r="AL612" s="130"/>
      <c r="AM612" s="130"/>
      <c r="AN612" s="130"/>
      <c r="AO612" s="130"/>
      <c r="AP612" s="130"/>
      <c r="AQ612" s="130"/>
      <c r="AR612" s="130"/>
      <c r="AS612" s="130"/>
      <c r="AT612" s="130"/>
    </row>
    <row r="613" spans="1:46" s="18" customFormat="1" ht="15" customHeight="1">
      <c r="A613" s="11"/>
      <c r="B613" s="81"/>
      <c r="C613" s="81"/>
      <c r="D613" s="30"/>
      <c r="E613" s="30"/>
      <c r="F613" s="79"/>
      <c r="G613" s="79"/>
      <c r="H613" s="80"/>
      <c r="I613" s="80"/>
      <c r="J613" s="26"/>
      <c r="K613" s="130"/>
      <c r="L613" s="130"/>
      <c r="M613" s="148"/>
      <c r="N613" s="130"/>
      <c r="O613" s="130"/>
      <c r="P613" s="130"/>
      <c r="Q613" s="130"/>
      <c r="R613" s="130"/>
      <c r="S613" s="130"/>
      <c r="T613" s="130"/>
      <c r="U613" s="130"/>
      <c r="V613" s="130"/>
      <c r="W613" s="130"/>
      <c r="X613" s="130"/>
      <c r="Y613" s="130"/>
      <c r="Z613" s="130"/>
      <c r="AA613" s="130"/>
      <c r="AB613" s="130"/>
      <c r="AC613" s="130"/>
      <c r="AD613" s="130"/>
      <c r="AE613" s="130"/>
      <c r="AF613" s="130"/>
      <c r="AG613" s="130"/>
      <c r="AH613" s="130"/>
      <c r="AI613" s="130"/>
      <c r="AJ613" s="130"/>
      <c r="AK613" s="130"/>
      <c r="AL613" s="130"/>
      <c r="AM613" s="130"/>
      <c r="AN613" s="130"/>
      <c r="AO613" s="130"/>
      <c r="AP613" s="130"/>
      <c r="AQ613" s="130"/>
      <c r="AR613" s="130"/>
      <c r="AS613" s="130"/>
      <c r="AT613" s="130"/>
    </row>
    <row r="614" spans="1:46" s="18" customFormat="1" hidden="1">
      <c r="A614" s="11"/>
      <c r="B614" s="81"/>
      <c r="C614" s="81"/>
      <c r="D614" s="30"/>
      <c r="E614" s="30"/>
      <c r="F614" s="79"/>
      <c r="G614" s="79"/>
      <c r="H614" s="80"/>
      <c r="I614" s="80"/>
      <c r="J614" s="26"/>
      <c r="K614" s="130"/>
      <c r="L614" s="130"/>
      <c r="M614" s="148"/>
      <c r="N614" s="130"/>
      <c r="O614" s="130"/>
      <c r="P614" s="130"/>
      <c r="Q614" s="130"/>
      <c r="R614" s="130"/>
      <c r="S614" s="130"/>
      <c r="T614" s="130"/>
      <c r="U614" s="130"/>
      <c r="V614" s="130"/>
      <c r="W614" s="130"/>
      <c r="X614" s="130"/>
      <c r="Y614" s="130"/>
      <c r="Z614" s="130"/>
      <c r="AA614" s="130"/>
      <c r="AB614" s="130"/>
      <c r="AC614" s="130"/>
      <c r="AD614" s="130"/>
      <c r="AE614" s="130"/>
      <c r="AF614" s="130"/>
      <c r="AG614" s="130"/>
      <c r="AH614" s="130"/>
      <c r="AI614" s="130"/>
      <c r="AJ614" s="130"/>
      <c r="AK614" s="130"/>
      <c r="AL614" s="130"/>
      <c r="AM614" s="130"/>
      <c r="AN614" s="130"/>
      <c r="AO614" s="130"/>
      <c r="AP614" s="130"/>
      <c r="AQ614" s="130"/>
      <c r="AR614" s="130"/>
      <c r="AS614" s="130"/>
      <c r="AT614" s="130"/>
    </row>
    <row r="615" spans="1:46" s="9" customFormat="1">
      <c r="A615" s="18"/>
      <c r="B615" s="26"/>
      <c r="C615" s="45"/>
      <c r="D615" s="44"/>
      <c r="E615" s="44"/>
      <c r="F615" s="10"/>
      <c r="G615" s="10"/>
      <c r="H615" s="44"/>
      <c r="I615" s="44"/>
      <c r="J615" s="44"/>
      <c r="K615" s="130"/>
      <c r="L615" s="130"/>
      <c r="M615" s="148"/>
      <c r="N615" s="130"/>
      <c r="O615" s="130"/>
      <c r="P615" s="130"/>
      <c r="Q615" s="130"/>
      <c r="R615" s="130"/>
      <c r="S615" s="130"/>
      <c r="T615" s="130"/>
      <c r="U615" s="130"/>
      <c r="V615" s="130"/>
      <c r="W615" s="130"/>
      <c r="X615" s="130"/>
      <c r="Y615" s="130"/>
      <c r="Z615" s="130"/>
      <c r="AA615" s="130"/>
      <c r="AB615" s="130"/>
      <c r="AC615" s="130"/>
      <c r="AD615" s="130"/>
      <c r="AE615" s="130"/>
      <c r="AF615" s="130"/>
      <c r="AG615" s="130"/>
      <c r="AH615" s="130"/>
      <c r="AI615" s="130"/>
      <c r="AJ615" s="130"/>
      <c r="AK615" s="130"/>
      <c r="AL615" s="130"/>
      <c r="AM615" s="130"/>
      <c r="AN615" s="130"/>
      <c r="AO615" s="130"/>
      <c r="AP615" s="130"/>
      <c r="AQ615" s="130"/>
      <c r="AR615" s="130"/>
      <c r="AS615" s="130"/>
      <c r="AT615" s="130"/>
    </row>
    <row r="616" spans="1:46" s="9" customFormat="1" hidden="1">
      <c r="A616" s="18"/>
      <c r="B616" s="26"/>
      <c r="C616" s="45"/>
      <c r="D616" s="44"/>
      <c r="E616" s="44"/>
      <c r="F616" s="10"/>
      <c r="G616" s="10"/>
      <c r="H616" s="44"/>
      <c r="I616" s="44"/>
      <c r="J616" s="44"/>
      <c r="K616" s="130"/>
      <c r="L616" s="130"/>
      <c r="M616" s="148"/>
      <c r="N616" s="130"/>
      <c r="O616" s="130"/>
      <c r="P616" s="130"/>
      <c r="Q616" s="130"/>
      <c r="R616" s="130"/>
      <c r="S616" s="130"/>
      <c r="T616" s="130"/>
      <c r="U616" s="130"/>
      <c r="V616" s="130"/>
      <c r="W616" s="130"/>
      <c r="X616" s="130"/>
      <c r="Y616" s="130"/>
      <c r="Z616" s="130"/>
      <c r="AA616" s="130"/>
      <c r="AB616" s="130"/>
      <c r="AC616" s="130"/>
      <c r="AD616" s="130"/>
      <c r="AE616" s="130"/>
      <c r="AF616" s="130"/>
      <c r="AG616" s="130"/>
      <c r="AH616" s="130"/>
      <c r="AI616" s="130"/>
      <c r="AJ616" s="130"/>
      <c r="AK616" s="130"/>
      <c r="AL616" s="130"/>
      <c r="AM616" s="130"/>
      <c r="AN616" s="130"/>
      <c r="AO616" s="130"/>
      <c r="AP616" s="130"/>
      <c r="AQ616" s="130"/>
      <c r="AR616" s="130"/>
      <c r="AS616" s="130"/>
      <c r="AT616" s="130"/>
    </row>
    <row r="617" spans="1:46" s="9" customFormat="1">
      <c r="A617" s="50" t="s">
        <v>140</v>
      </c>
      <c r="B617" s="10"/>
      <c r="C617" s="10"/>
      <c r="D617" s="18"/>
      <c r="E617" s="18"/>
      <c r="F617" s="44" t="s">
        <v>116</v>
      </c>
      <c r="G617" s="44"/>
      <c r="H617" s="44" t="s">
        <v>117</v>
      </c>
      <c r="I617" s="44"/>
      <c r="J617" s="44" t="s">
        <v>116</v>
      </c>
      <c r="K617" s="130"/>
      <c r="L617" s="130"/>
      <c r="M617" s="148"/>
      <c r="N617" s="130"/>
      <c r="O617" s="130"/>
      <c r="P617" s="130"/>
      <c r="Q617" s="130"/>
      <c r="R617" s="130"/>
      <c r="S617" s="130"/>
      <c r="T617" s="130"/>
      <c r="U617" s="130"/>
      <c r="V617" s="130"/>
      <c r="W617" s="130"/>
      <c r="X617" s="130"/>
      <c r="Y617" s="130"/>
      <c r="Z617" s="130"/>
      <c r="AA617" s="130"/>
      <c r="AB617" s="130"/>
      <c r="AC617" s="130"/>
      <c r="AD617" s="130"/>
      <c r="AE617" s="130"/>
      <c r="AF617" s="130"/>
      <c r="AG617" s="130"/>
      <c r="AH617" s="130"/>
      <c r="AI617" s="130"/>
      <c r="AJ617" s="130"/>
      <c r="AK617" s="130"/>
      <c r="AL617" s="130"/>
      <c r="AM617" s="130"/>
      <c r="AN617" s="130"/>
      <c r="AO617" s="130"/>
      <c r="AP617" s="130"/>
      <c r="AQ617" s="130"/>
      <c r="AR617" s="130"/>
      <c r="AS617" s="130"/>
      <c r="AT617" s="130"/>
    </row>
    <row r="618" spans="1:46" s="9" customFormat="1">
      <c r="A618" s="23" t="s">
        <v>118</v>
      </c>
      <c r="B618" s="10"/>
      <c r="C618" s="10"/>
      <c r="D618" s="18"/>
      <c r="E618" s="18"/>
      <c r="F618" s="91">
        <v>45292</v>
      </c>
      <c r="G618" s="92"/>
      <c r="H618" s="10"/>
      <c r="I618" s="44"/>
      <c r="J618" s="91">
        <v>45657</v>
      </c>
      <c r="K618" s="130"/>
      <c r="L618" s="130"/>
      <c r="M618" s="148"/>
      <c r="N618" s="130"/>
      <c r="O618" s="130"/>
      <c r="P618" s="130"/>
      <c r="Q618" s="130"/>
      <c r="R618" s="130"/>
      <c r="S618" s="130"/>
      <c r="T618" s="130"/>
      <c r="U618" s="130"/>
      <c r="V618" s="130"/>
      <c r="W618" s="130"/>
      <c r="X618" s="130"/>
      <c r="Y618" s="130"/>
      <c r="Z618" s="130"/>
      <c r="AA618" s="130"/>
      <c r="AB618" s="130"/>
      <c r="AC618" s="130"/>
      <c r="AD618" s="130"/>
      <c r="AE618" s="130"/>
      <c r="AF618" s="130"/>
      <c r="AG618" s="130"/>
      <c r="AH618" s="130"/>
      <c r="AI618" s="130"/>
      <c r="AJ618" s="130"/>
      <c r="AK618" s="130"/>
      <c r="AL618" s="130"/>
      <c r="AM618" s="130"/>
      <c r="AN618" s="130"/>
      <c r="AO618" s="130"/>
      <c r="AP618" s="130"/>
      <c r="AQ618" s="130"/>
      <c r="AR618" s="130"/>
      <c r="AS618" s="130"/>
      <c r="AT618" s="130"/>
    </row>
    <row r="619" spans="1:46" s="9" customFormat="1">
      <c r="A619" s="23"/>
      <c r="B619" s="10"/>
      <c r="C619" s="10"/>
      <c r="D619" s="18"/>
      <c r="E619" s="18"/>
      <c r="F619" s="92" t="s">
        <v>119</v>
      </c>
      <c r="G619" s="92"/>
      <c r="H619" s="128" t="s">
        <v>119</v>
      </c>
      <c r="I619" s="44"/>
      <c r="J619" s="44" t="s">
        <v>119</v>
      </c>
      <c r="K619" s="130"/>
      <c r="L619" s="178"/>
      <c r="M619" s="148"/>
      <c r="N619" s="130"/>
      <c r="O619" s="130"/>
      <c r="P619" s="130"/>
      <c r="Q619" s="130"/>
      <c r="R619" s="130"/>
      <c r="S619" s="130"/>
      <c r="T619" s="130"/>
      <c r="U619" s="130"/>
      <c r="V619" s="130"/>
      <c r="W619" s="130"/>
      <c r="X619" s="130"/>
      <c r="Y619" s="130"/>
      <c r="Z619" s="130"/>
      <c r="AA619" s="130"/>
      <c r="AB619" s="130"/>
      <c r="AC619" s="130"/>
      <c r="AD619" s="130"/>
      <c r="AE619" s="130"/>
      <c r="AF619" s="130"/>
      <c r="AG619" s="130"/>
      <c r="AH619" s="130"/>
      <c r="AI619" s="130"/>
      <c r="AJ619" s="130"/>
      <c r="AK619" s="130"/>
      <c r="AL619" s="130"/>
      <c r="AM619" s="130"/>
      <c r="AN619" s="130"/>
      <c r="AO619" s="130"/>
      <c r="AP619" s="130"/>
      <c r="AQ619" s="130"/>
      <c r="AR619" s="130"/>
      <c r="AS619" s="130"/>
      <c r="AT619" s="130"/>
    </row>
    <row r="620" spans="1:46">
      <c r="A620" s="60"/>
      <c r="F620" s="93">
        <f>'L4L-FinStatement_2023'!J620</f>
        <v>0</v>
      </c>
      <c r="G620" s="93"/>
      <c r="H620" s="105">
        <v>0</v>
      </c>
      <c r="I620" s="93"/>
      <c r="J620" s="112">
        <f t="shared" ref="J620:J624" si="0">+SUM(F620:H620)</f>
        <v>0</v>
      </c>
      <c r="L620" s="178"/>
      <c r="O620" s="179"/>
    </row>
    <row r="621" spans="1:46">
      <c r="A621" s="10" t="s">
        <v>120</v>
      </c>
      <c r="F621" s="93">
        <f>'L4L-FinStatement_2023'!J621</f>
        <v>3700</v>
      </c>
      <c r="G621" s="93"/>
      <c r="H621" s="105">
        <v>900</v>
      </c>
      <c r="I621" s="93"/>
      <c r="J621" s="112">
        <f t="shared" si="0"/>
        <v>4600</v>
      </c>
      <c r="L621" s="178"/>
      <c r="O621" s="179"/>
    </row>
    <row r="622" spans="1:46">
      <c r="A622" s="10" t="s">
        <v>100</v>
      </c>
      <c r="B622" s="26"/>
      <c r="C622" s="45"/>
      <c r="F622" s="93">
        <f>'L4L-FinStatement_2023'!J622</f>
        <v>15934</v>
      </c>
      <c r="G622" s="93"/>
      <c r="H622" s="105">
        <v>10000</v>
      </c>
      <c r="I622" s="93"/>
      <c r="J622" s="112">
        <f t="shared" si="0"/>
        <v>25934</v>
      </c>
      <c r="L622" s="178"/>
      <c r="O622" s="179"/>
    </row>
    <row r="623" spans="1:46" s="8" customFormat="1">
      <c r="A623" s="60" t="s">
        <v>3</v>
      </c>
      <c r="B623" s="10"/>
      <c r="C623" s="10"/>
      <c r="D623" s="21"/>
      <c r="E623" s="21"/>
      <c r="F623" s="93">
        <f>'L4L-FinStatement_2023'!J623</f>
        <v>4710</v>
      </c>
      <c r="G623" s="93"/>
      <c r="H623" s="105">
        <v>2670</v>
      </c>
      <c r="I623" s="93"/>
      <c r="J623" s="112">
        <f t="shared" si="0"/>
        <v>7380</v>
      </c>
      <c r="K623" s="176"/>
      <c r="L623" s="178"/>
      <c r="M623" s="177"/>
      <c r="N623" s="176"/>
      <c r="O623" s="180"/>
      <c r="P623" s="176"/>
      <c r="Q623" s="176"/>
      <c r="R623" s="176"/>
      <c r="S623" s="176"/>
      <c r="T623" s="176"/>
      <c r="U623" s="176"/>
      <c r="V623" s="176"/>
      <c r="W623" s="176"/>
      <c r="X623" s="176"/>
      <c r="Y623" s="176"/>
      <c r="Z623" s="176"/>
      <c r="AA623" s="176"/>
      <c r="AB623" s="176"/>
      <c r="AC623" s="176"/>
      <c r="AD623" s="176"/>
      <c r="AE623" s="176"/>
      <c r="AF623" s="176"/>
      <c r="AG623" s="176"/>
      <c r="AH623" s="176"/>
      <c r="AI623" s="176"/>
      <c r="AJ623" s="176"/>
      <c r="AK623" s="176"/>
      <c r="AL623" s="176"/>
      <c r="AM623" s="176"/>
      <c r="AN623" s="176"/>
      <c r="AO623" s="176"/>
      <c r="AP623" s="176"/>
      <c r="AQ623" s="176"/>
      <c r="AR623" s="176"/>
      <c r="AS623" s="176"/>
      <c r="AT623" s="176"/>
    </row>
    <row r="624" spans="1:46">
      <c r="A624" s="60"/>
      <c r="F624" s="93">
        <f>'L4L-FinStatement_2023'!J624</f>
        <v>0</v>
      </c>
      <c r="G624" s="93"/>
      <c r="H624" s="105"/>
      <c r="I624" s="93"/>
      <c r="J624" s="112">
        <f t="shared" si="0"/>
        <v>0</v>
      </c>
      <c r="L624" s="178"/>
      <c r="O624" s="179"/>
    </row>
    <row r="625" spans="1:46" ht="19.5" thickBot="1">
      <c r="F625" s="96">
        <f>+SUM(F620:F624)</f>
        <v>24344</v>
      </c>
      <c r="G625" s="93"/>
      <c r="H625" s="111">
        <f>+SUM(H620:H624)</f>
        <v>13570</v>
      </c>
      <c r="I625" s="93"/>
      <c r="J625" s="111">
        <f>+SUM(J620:J624)</f>
        <v>37914</v>
      </c>
    </row>
    <row r="626" spans="1:46" ht="38.25" customHeight="1" thickTop="1">
      <c r="A626" s="23"/>
      <c r="B626" s="26"/>
      <c r="C626" s="45"/>
      <c r="F626" s="45"/>
      <c r="G626" s="93"/>
      <c r="H626" s="45"/>
      <c r="I626" s="93"/>
      <c r="J626" s="97"/>
    </row>
    <row r="627" spans="1:46">
      <c r="A627" s="23" t="s">
        <v>122</v>
      </c>
      <c r="B627" s="26"/>
      <c r="C627" s="45"/>
      <c r="F627" s="45"/>
      <c r="G627" s="93"/>
      <c r="H627" s="45"/>
      <c r="I627" s="93"/>
      <c r="J627" s="105"/>
      <c r="M627" s="130"/>
    </row>
    <row r="628" spans="1:46">
      <c r="B628" s="26"/>
      <c r="C628" s="45"/>
      <c r="F628" s="105">
        <f>'L4L-FinStatement_2023'!J628</f>
        <v>0</v>
      </c>
      <c r="G628" s="93"/>
      <c r="H628" s="105">
        <v>0</v>
      </c>
      <c r="I628" s="93"/>
      <c r="J628" s="105">
        <f t="shared" ref="J628:J632" si="1">+SUM(F628:H628)</f>
        <v>0</v>
      </c>
      <c r="M628" s="130"/>
    </row>
    <row r="629" spans="1:46">
      <c r="A629" s="10" t="s">
        <v>120</v>
      </c>
      <c r="B629" s="26"/>
      <c r="C629" s="45"/>
      <c r="F629" s="105">
        <f>'L4L-FinStatement_2023'!J629</f>
        <v>1420</v>
      </c>
      <c r="G629" s="93"/>
      <c r="H629" s="105">
        <f>20%*J621</f>
        <v>920</v>
      </c>
      <c r="I629" s="93"/>
      <c r="J629" s="105">
        <f t="shared" si="1"/>
        <v>2340</v>
      </c>
      <c r="M629" s="130"/>
    </row>
    <row r="630" spans="1:46">
      <c r="A630" s="10" t="s">
        <v>100</v>
      </c>
      <c r="B630" s="26"/>
      <c r="C630" s="45"/>
      <c r="F630" s="105">
        <f>'L4L-FinStatement_2023'!J630</f>
        <v>6073.6</v>
      </c>
      <c r="G630" s="93"/>
      <c r="H630" s="105">
        <f>20%*J622</f>
        <v>5186.8</v>
      </c>
      <c r="I630" s="93"/>
      <c r="J630" s="105">
        <f t="shared" si="1"/>
        <v>11260.400000000001</v>
      </c>
      <c r="M630" s="130"/>
    </row>
    <row r="631" spans="1:46">
      <c r="A631" s="60" t="s">
        <v>121</v>
      </c>
      <c r="B631" s="26"/>
      <c r="C631" s="45"/>
      <c r="F631" s="105">
        <f>'L4L-FinStatement_2023'!J631</f>
        <v>2943.6000000000004</v>
      </c>
      <c r="G631" s="93"/>
      <c r="H631" s="105">
        <f>33%*J623</f>
        <v>2435.4</v>
      </c>
      <c r="I631" s="93"/>
      <c r="J631" s="105">
        <f t="shared" si="1"/>
        <v>5379</v>
      </c>
      <c r="M631" s="130"/>
    </row>
    <row r="632" spans="1:46" s="9" customFormat="1">
      <c r="A632" s="60"/>
      <c r="B632" s="26"/>
      <c r="C632" s="45"/>
      <c r="D632" s="18"/>
      <c r="E632" s="18"/>
      <c r="F632" s="105">
        <f>'L4L-FinStatement_2023'!J632</f>
        <v>0</v>
      </c>
      <c r="G632" s="93"/>
      <c r="H632" s="105">
        <f>0.1*J624</f>
        <v>0</v>
      </c>
      <c r="I632" s="93"/>
      <c r="J632" s="105">
        <f t="shared" si="1"/>
        <v>0</v>
      </c>
      <c r="K632" s="130"/>
      <c r="L632" s="130"/>
      <c r="M632" s="130"/>
      <c r="N632" s="130"/>
      <c r="O632" s="130"/>
      <c r="P632" s="130"/>
      <c r="Q632" s="130"/>
      <c r="R632" s="130"/>
      <c r="S632" s="130"/>
      <c r="T632" s="130"/>
      <c r="U632" s="130"/>
      <c r="V632" s="130"/>
      <c r="W632" s="130"/>
      <c r="X632" s="130"/>
      <c r="Y632" s="130"/>
      <c r="Z632" s="130"/>
      <c r="AA632" s="130"/>
      <c r="AB632" s="130"/>
      <c r="AC632" s="130"/>
      <c r="AD632" s="130"/>
      <c r="AE632" s="130"/>
      <c r="AF632" s="130"/>
      <c r="AG632" s="130"/>
      <c r="AH632" s="130"/>
      <c r="AI632" s="130"/>
      <c r="AJ632" s="130"/>
      <c r="AK632" s="130"/>
      <c r="AL632" s="130"/>
      <c r="AM632" s="130"/>
      <c r="AN632" s="130"/>
      <c r="AO632" s="130"/>
      <c r="AP632" s="130"/>
      <c r="AQ632" s="130"/>
      <c r="AR632" s="130"/>
      <c r="AS632" s="130"/>
      <c r="AT632" s="130"/>
    </row>
    <row r="633" spans="1:46" s="9" customFormat="1" ht="19.5" thickBot="1">
      <c r="A633" s="10"/>
      <c r="B633" s="26"/>
      <c r="C633" s="45"/>
      <c r="D633" s="18"/>
      <c r="E633" s="18"/>
      <c r="F633" s="111">
        <f>+SUM(F628:F632)</f>
        <v>10437.200000000001</v>
      </c>
      <c r="G633" s="93"/>
      <c r="H633" s="111">
        <f>+SUM(H628:H632)</f>
        <v>8542.2000000000007</v>
      </c>
      <c r="I633" s="93"/>
      <c r="J633" s="111">
        <f>+SUM(J628:J632)</f>
        <v>18979.400000000001</v>
      </c>
      <c r="K633" s="130"/>
      <c r="L633" s="130"/>
      <c r="M633" s="130"/>
      <c r="N633" s="130"/>
      <c r="O633" s="130"/>
      <c r="P633" s="130"/>
      <c r="Q633" s="130"/>
      <c r="R633" s="130"/>
      <c r="S633" s="130"/>
      <c r="T633" s="130"/>
      <c r="U633" s="130"/>
      <c r="V633" s="130"/>
      <c r="W633" s="130"/>
      <c r="X633" s="130"/>
      <c r="Y633" s="130"/>
      <c r="Z633" s="130"/>
      <c r="AA633" s="130"/>
      <c r="AB633" s="130"/>
      <c r="AC633" s="130"/>
      <c r="AD633" s="130"/>
      <c r="AE633" s="130"/>
      <c r="AF633" s="130"/>
      <c r="AG633" s="130"/>
      <c r="AH633" s="130"/>
      <c r="AI633" s="130"/>
      <c r="AJ633" s="130"/>
      <c r="AK633" s="130"/>
      <c r="AL633" s="130"/>
      <c r="AM633" s="130"/>
      <c r="AN633" s="130"/>
      <c r="AO633" s="130"/>
      <c r="AP633" s="130"/>
      <c r="AQ633" s="130"/>
      <c r="AR633" s="130"/>
      <c r="AS633" s="130"/>
      <c r="AT633" s="130"/>
    </row>
    <row r="634" spans="1:46" s="9" customFormat="1" ht="14.25" customHeight="1" thickTop="1">
      <c r="A634" s="10"/>
      <c r="B634" s="26"/>
      <c r="C634" s="45"/>
      <c r="D634" s="45"/>
      <c r="E634" s="93"/>
      <c r="F634" s="45"/>
      <c r="G634" s="93"/>
      <c r="H634" s="98"/>
      <c r="I634" s="93"/>
      <c r="J634" s="107"/>
      <c r="K634" s="130"/>
      <c r="L634" s="130"/>
      <c r="M634" s="130"/>
      <c r="N634" s="130"/>
      <c r="O634" s="130"/>
      <c r="P634" s="130"/>
      <c r="Q634" s="130"/>
      <c r="R634" s="130"/>
      <c r="S634" s="130"/>
      <c r="T634" s="130"/>
      <c r="U634" s="130"/>
      <c r="V634" s="130"/>
      <c r="W634" s="130"/>
      <c r="X634" s="130"/>
      <c r="Y634" s="130"/>
      <c r="Z634" s="130"/>
      <c r="AA634" s="130"/>
      <c r="AB634" s="130"/>
      <c r="AC634" s="130"/>
      <c r="AD634" s="130"/>
      <c r="AE634" s="130"/>
      <c r="AF634" s="130"/>
      <c r="AG634" s="130"/>
      <c r="AH634" s="130"/>
      <c r="AI634" s="130"/>
      <c r="AJ634" s="130"/>
      <c r="AK634" s="130"/>
      <c r="AL634" s="130"/>
      <c r="AM634" s="130"/>
      <c r="AN634" s="130"/>
      <c r="AO634" s="130"/>
      <c r="AP634" s="130"/>
      <c r="AQ634" s="130"/>
      <c r="AR634" s="130"/>
      <c r="AS634" s="130"/>
      <c r="AT634" s="130"/>
    </row>
    <row r="635" spans="1:46" s="9" customFormat="1" hidden="1">
      <c r="A635" s="10"/>
      <c r="B635" s="26"/>
      <c r="C635" s="45"/>
      <c r="D635" s="45"/>
      <c r="E635" s="93"/>
      <c r="F635" s="45"/>
      <c r="G635" s="93"/>
      <c r="H635" s="98"/>
      <c r="I635" s="93"/>
      <c r="J635" s="107"/>
      <c r="K635" s="130"/>
      <c r="L635" s="130"/>
      <c r="M635" s="130"/>
      <c r="N635" s="130"/>
      <c r="O635" s="130"/>
      <c r="P635" s="130"/>
      <c r="Q635" s="130"/>
      <c r="R635" s="130"/>
      <c r="S635" s="130"/>
      <c r="T635" s="130"/>
      <c r="U635" s="130"/>
      <c r="V635" s="130"/>
      <c r="W635" s="130"/>
      <c r="X635" s="130"/>
      <c r="Y635" s="130"/>
      <c r="Z635" s="130"/>
      <c r="AA635" s="130"/>
      <c r="AB635" s="130"/>
      <c r="AC635" s="130"/>
      <c r="AD635" s="130"/>
      <c r="AE635" s="130"/>
      <c r="AF635" s="130"/>
      <c r="AG635" s="130"/>
      <c r="AH635" s="130"/>
      <c r="AI635" s="130"/>
      <c r="AJ635" s="130"/>
      <c r="AK635" s="130"/>
      <c r="AL635" s="130"/>
      <c r="AM635" s="130"/>
      <c r="AN635" s="130"/>
      <c r="AO635" s="130"/>
      <c r="AP635" s="130"/>
      <c r="AQ635" s="130"/>
      <c r="AR635" s="130"/>
      <c r="AS635" s="130"/>
      <c r="AT635" s="130"/>
    </row>
    <row r="636" spans="1:46" s="9" customFormat="1" ht="19.5" thickBot="1">
      <c r="A636" s="23" t="s">
        <v>241</v>
      </c>
      <c r="B636" s="26"/>
      <c r="C636" s="45"/>
      <c r="D636" s="45"/>
      <c r="E636" s="93"/>
      <c r="F636" s="45"/>
      <c r="G636" s="93"/>
      <c r="H636" s="98"/>
      <c r="I636" s="93"/>
      <c r="J636" s="110">
        <f>+J625-J633</f>
        <v>18934.599999999999</v>
      </c>
      <c r="K636" s="155"/>
      <c r="L636" s="155"/>
      <c r="M636" s="130"/>
      <c r="N636" s="130"/>
      <c r="O636" s="130"/>
      <c r="P636" s="130"/>
      <c r="Q636" s="130"/>
      <c r="R636" s="130"/>
      <c r="S636" s="130"/>
      <c r="T636" s="130"/>
      <c r="U636" s="130"/>
      <c r="V636" s="130"/>
      <c r="W636" s="130"/>
      <c r="X636" s="130"/>
      <c r="Y636" s="130"/>
      <c r="Z636" s="130"/>
      <c r="AA636" s="130"/>
      <c r="AB636" s="130"/>
      <c r="AC636" s="130"/>
      <c r="AD636" s="130"/>
      <c r="AE636" s="130"/>
      <c r="AF636" s="130"/>
      <c r="AG636" s="130"/>
      <c r="AH636" s="130"/>
      <c r="AI636" s="130"/>
      <c r="AJ636" s="130"/>
      <c r="AK636" s="130"/>
      <c r="AL636" s="130"/>
      <c r="AM636" s="130"/>
      <c r="AN636" s="130"/>
      <c r="AO636" s="130"/>
      <c r="AP636" s="130"/>
      <c r="AQ636" s="130"/>
      <c r="AR636" s="130"/>
      <c r="AS636" s="130"/>
      <c r="AT636" s="130"/>
    </row>
    <row r="637" spans="1:46" s="9" customFormat="1" ht="19.5" thickTop="1">
      <c r="A637" s="23"/>
      <c r="B637" s="26"/>
      <c r="C637" s="45"/>
      <c r="D637" s="45"/>
      <c r="E637" s="93"/>
      <c r="F637" s="45"/>
      <c r="G637" s="93"/>
      <c r="H637" s="98"/>
      <c r="I637" s="93"/>
      <c r="J637" s="42"/>
      <c r="K637" s="130"/>
      <c r="L637" s="155"/>
      <c r="M637" s="130"/>
      <c r="N637" s="130"/>
      <c r="O637" s="130"/>
      <c r="P637" s="130"/>
      <c r="Q637" s="130"/>
      <c r="R637" s="130"/>
      <c r="S637" s="130"/>
      <c r="T637" s="130"/>
      <c r="U637" s="130"/>
      <c r="V637" s="130"/>
      <c r="W637" s="130"/>
      <c r="X637" s="130"/>
      <c r="Y637" s="130"/>
      <c r="Z637" s="130"/>
      <c r="AA637" s="130"/>
      <c r="AB637" s="130"/>
      <c r="AC637" s="130"/>
      <c r="AD637" s="130"/>
      <c r="AE637" s="130"/>
      <c r="AF637" s="130"/>
      <c r="AG637" s="130"/>
      <c r="AH637" s="130"/>
      <c r="AI637" s="130"/>
      <c r="AJ637" s="130"/>
      <c r="AK637" s="130"/>
      <c r="AL637" s="130"/>
      <c r="AM637" s="130"/>
      <c r="AN637" s="130"/>
      <c r="AO637" s="130"/>
      <c r="AP637" s="130"/>
      <c r="AQ637" s="130"/>
      <c r="AR637" s="130"/>
      <c r="AS637" s="130"/>
      <c r="AT637" s="130"/>
    </row>
    <row r="638" spans="1:46" s="9" customFormat="1" ht="8.25" customHeight="1">
      <c r="A638" s="26"/>
      <c r="B638" s="26"/>
      <c r="C638" s="45"/>
      <c r="D638" s="45"/>
      <c r="E638" s="45"/>
      <c r="F638" s="45"/>
      <c r="G638" s="45"/>
      <c r="H638" s="98"/>
      <c r="I638" s="98"/>
      <c r="J638" s="98"/>
      <c r="K638" s="130"/>
      <c r="L638" s="154"/>
      <c r="M638" s="148"/>
      <c r="N638" s="130"/>
      <c r="O638" s="130"/>
      <c r="P638" s="130"/>
      <c r="Q638" s="130"/>
      <c r="R638" s="130"/>
      <c r="S638" s="130"/>
      <c r="T638" s="130"/>
      <c r="U638" s="130"/>
      <c r="V638" s="130"/>
      <c r="W638" s="130"/>
      <c r="X638" s="130"/>
      <c r="Y638" s="130"/>
      <c r="Z638" s="130"/>
      <c r="AA638" s="130"/>
      <c r="AB638" s="130"/>
      <c r="AC638" s="130"/>
      <c r="AD638" s="130"/>
      <c r="AE638" s="130"/>
      <c r="AF638" s="130"/>
      <c r="AG638" s="130"/>
      <c r="AH638" s="130"/>
      <c r="AI638" s="130"/>
      <c r="AJ638" s="130"/>
      <c r="AK638" s="130"/>
      <c r="AL638" s="130"/>
      <c r="AM638" s="130"/>
      <c r="AN638" s="130"/>
      <c r="AO638" s="130"/>
      <c r="AP638" s="130"/>
      <c r="AQ638" s="130"/>
      <c r="AR638" s="130"/>
      <c r="AS638" s="130"/>
      <c r="AT638" s="130"/>
    </row>
    <row r="639" spans="1:46">
      <c r="A639" s="11" t="s">
        <v>141</v>
      </c>
      <c r="L639" s="155"/>
    </row>
    <row r="640" spans="1:46" ht="21" customHeight="1">
      <c r="A640" s="10" t="s">
        <v>135</v>
      </c>
    </row>
    <row r="641" spans="1:46" ht="12.75" customHeight="1"/>
    <row r="642" spans="1:46">
      <c r="A642" s="17" t="s">
        <v>212</v>
      </c>
      <c r="B642" s="26"/>
      <c r="C642" s="26"/>
      <c r="D642" s="30"/>
      <c r="E642" s="30"/>
      <c r="F642" s="79"/>
      <c r="G642" s="79"/>
      <c r="I642" s="80"/>
      <c r="J642" s="65"/>
      <c r="K642" s="175"/>
    </row>
    <row r="643" spans="1:46">
      <c r="B643" s="26"/>
      <c r="C643" s="26"/>
      <c r="D643" s="30"/>
      <c r="E643" s="30"/>
      <c r="F643" s="79"/>
      <c r="G643" s="79"/>
      <c r="I643" s="80"/>
      <c r="J643" s="112">
        <v>0</v>
      </c>
      <c r="K643" s="175"/>
    </row>
    <row r="644" spans="1:46">
      <c r="A644" s="10" t="s">
        <v>179</v>
      </c>
      <c r="B644" s="26"/>
      <c r="C644" s="26"/>
      <c r="D644" s="30"/>
      <c r="E644" s="30"/>
      <c r="F644" s="79"/>
      <c r="G644" s="79"/>
      <c r="I644" s="80"/>
      <c r="J644" s="65">
        <v>1300</v>
      </c>
    </row>
    <row r="645" spans="1:46">
      <c r="A645" s="10" t="s">
        <v>180</v>
      </c>
      <c r="B645" s="26"/>
      <c r="C645" s="26"/>
      <c r="D645" s="30"/>
      <c r="E645" s="30"/>
      <c r="F645" s="79"/>
      <c r="G645" s="79"/>
      <c r="I645" s="80"/>
      <c r="J645" s="65">
        <v>2400</v>
      </c>
    </row>
    <row r="646" spans="1:46">
      <c r="A646" s="10" t="s">
        <v>181</v>
      </c>
      <c r="B646" s="26"/>
      <c r="C646" s="26"/>
      <c r="D646" s="30"/>
      <c r="E646" s="30"/>
      <c r="F646" s="79"/>
      <c r="G646" s="79"/>
      <c r="I646" s="80"/>
      <c r="J646" s="65">
        <v>1500</v>
      </c>
      <c r="K646" s="155"/>
    </row>
    <row r="647" spans="1:46">
      <c r="A647" s="10" t="s">
        <v>134</v>
      </c>
      <c r="B647" s="26"/>
      <c r="C647" s="26"/>
      <c r="D647" s="30"/>
      <c r="E647" s="30"/>
      <c r="F647" s="79"/>
      <c r="G647" s="79"/>
      <c r="I647" s="80"/>
      <c r="J647" s="65">
        <v>2700</v>
      </c>
    </row>
    <row r="648" spans="1:46">
      <c r="A648" s="10" t="s">
        <v>182</v>
      </c>
      <c r="B648" s="26"/>
      <c r="C648" s="26"/>
      <c r="D648" s="30"/>
      <c r="E648" s="30"/>
      <c r="F648" s="79"/>
      <c r="G648" s="79"/>
      <c r="I648" s="80"/>
      <c r="J648" s="65">
        <v>2400</v>
      </c>
    </row>
    <row r="649" spans="1:46" s="102" customFormat="1" ht="19.5" thickBot="1">
      <c r="A649" s="17"/>
      <c r="B649" s="23" t="s">
        <v>123</v>
      </c>
      <c r="C649" s="23"/>
      <c r="D649" s="99"/>
      <c r="E649" s="99"/>
      <c r="F649" s="79"/>
      <c r="G649" s="79"/>
      <c r="H649" s="17"/>
      <c r="I649" s="80"/>
      <c r="J649" s="103">
        <f>SUM(J643:J648)</f>
        <v>10300</v>
      </c>
      <c r="K649" s="157"/>
      <c r="L649" s="157"/>
      <c r="M649" s="158"/>
      <c r="N649" s="157"/>
      <c r="O649" s="157"/>
      <c r="P649" s="157"/>
      <c r="Q649" s="157"/>
      <c r="R649" s="157"/>
      <c r="S649" s="157"/>
      <c r="T649" s="157"/>
      <c r="U649" s="157"/>
      <c r="V649" s="157"/>
      <c r="W649" s="157"/>
      <c r="X649" s="157"/>
      <c r="Y649" s="157"/>
      <c r="Z649" s="157"/>
      <c r="AA649" s="157"/>
      <c r="AB649" s="157"/>
      <c r="AC649" s="157"/>
      <c r="AD649" s="157"/>
      <c r="AE649" s="157"/>
      <c r="AF649" s="157"/>
      <c r="AG649" s="157"/>
      <c r="AH649" s="157"/>
      <c r="AI649" s="157"/>
      <c r="AJ649" s="157"/>
      <c r="AK649" s="157"/>
      <c r="AL649" s="157"/>
      <c r="AM649" s="157"/>
      <c r="AN649" s="157"/>
      <c r="AO649" s="157"/>
      <c r="AP649" s="157"/>
      <c r="AQ649" s="157"/>
      <c r="AR649" s="157"/>
      <c r="AS649" s="157"/>
      <c r="AT649" s="157"/>
    </row>
    <row r="650" spans="1:46" ht="19.5" thickTop="1">
      <c r="B650" s="26"/>
      <c r="C650" s="26"/>
      <c r="D650" s="30"/>
      <c r="E650" s="30"/>
      <c r="F650" s="79"/>
      <c r="G650" s="79"/>
      <c r="I650" s="80"/>
      <c r="J650" s="112"/>
      <c r="K650" s="175"/>
    </row>
    <row r="651" spans="1:46">
      <c r="B651" s="26"/>
      <c r="C651" s="26"/>
      <c r="D651" s="30"/>
      <c r="E651" s="30"/>
      <c r="F651" s="79"/>
      <c r="G651" s="79"/>
      <c r="I651" s="80"/>
      <c r="J651" s="112"/>
      <c r="K651" s="175"/>
    </row>
    <row r="652" spans="1:46">
      <c r="B652" s="26"/>
      <c r="C652" s="26"/>
      <c r="D652" s="30"/>
      <c r="E652" s="30"/>
      <c r="F652" s="79"/>
      <c r="G652" s="79"/>
      <c r="I652" s="80"/>
      <c r="J652" s="112"/>
      <c r="K652" s="175"/>
    </row>
    <row r="653" spans="1:46">
      <c r="B653" s="26"/>
      <c r="C653" s="26"/>
      <c r="D653" s="30"/>
      <c r="E653" s="30"/>
      <c r="F653" s="79"/>
      <c r="G653" s="79"/>
      <c r="I653" s="80"/>
      <c r="J653" s="129"/>
      <c r="K653" s="175"/>
    </row>
    <row r="654" spans="1:46" ht="11.25" customHeight="1">
      <c r="B654" s="26"/>
      <c r="C654" s="26"/>
      <c r="D654" s="30"/>
      <c r="E654" s="30"/>
      <c r="F654" s="79"/>
      <c r="G654" s="79"/>
      <c r="I654" s="80"/>
      <c r="J654" s="106"/>
      <c r="K654" s="175"/>
    </row>
    <row r="655" spans="1:46">
      <c r="A655" s="17"/>
      <c r="B655" s="26"/>
      <c r="C655" s="26"/>
      <c r="D655" s="30"/>
      <c r="E655" s="30"/>
      <c r="F655" s="79"/>
      <c r="G655" s="79"/>
      <c r="I655" s="80"/>
      <c r="J655" s="65"/>
    </row>
    <row r="656" spans="1:46">
      <c r="B656" s="26"/>
      <c r="C656" s="26"/>
      <c r="D656" s="30"/>
      <c r="E656" s="30"/>
      <c r="F656" s="79"/>
      <c r="G656" s="79"/>
      <c r="I656" s="80"/>
      <c r="J656" s="65"/>
    </row>
    <row r="657" spans="1:46">
      <c r="B657" s="26"/>
      <c r="C657" s="26"/>
      <c r="D657" s="30"/>
      <c r="E657" s="30"/>
      <c r="F657" s="79"/>
      <c r="G657" s="79"/>
      <c r="I657" s="80"/>
      <c r="J657" s="65"/>
    </row>
    <row r="658" spans="1:46">
      <c r="A658" s="17"/>
      <c r="B658" s="23"/>
      <c r="C658" s="26"/>
      <c r="D658" s="30"/>
      <c r="E658" s="30"/>
      <c r="F658" s="79"/>
      <c r="G658" s="79"/>
      <c r="I658" s="80"/>
      <c r="J658" s="65"/>
    </row>
    <row r="659" spans="1:46">
      <c r="B659" s="26"/>
      <c r="C659" s="26"/>
      <c r="D659" s="30"/>
      <c r="E659" s="30"/>
      <c r="F659" s="79"/>
      <c r="G659" s="79"/>
      <c r="I659" s="80"/>
      <c r="J659" s="65"/>
    </row>
    <row r="660" spans="1:46">
      <c r="B660" s="26"/>
      <c r="C660" s="26"/>
      <c r="D660" s="30"/>
      <c r="E660" s="30"/>
      <c r="F660" s="79"/>
      <c r="G660" s="79"/>
      <c r="I660" s="80"/>
      <c r="J660" s="65"/>
    </row>
    <row r="661" spans="1:46">
      <c r="B661" s="26"/>
      <c r="C661" s="26"/>
      <c r="D661" s="30"/>
      <c r="E661" s="30"/>
      <c r="F661" s="79"/>
      <c r="G661" s="79"/>
      <c r="I661" s="80"/>
      <c r="J661" s="65"/>
    </row>
    <row r="662" spans="1:46">
      <c r="A662" s="11" t="s">
        <v>215</v>
      </c>
      <c r="F662" s="79"/>
      <c r="G662" s="79"/>
      <c r="H662" s="80"/>
      <c r="I662" s="80"/>
      <c r="J662" s="26"/>
    </row>
    <row r="663" spans="1:46" ht="21.75" customHeight="1">
      <c r="A663" s="10" t="s">
        <v>216</v>
      </c>
      <c r="F663" s="79"/>
      <c r="G663" s="79"/>
      <c r="H663" s="80"/>
      <c r="I663" s="80"/>
      <c r="J663" s="26"/>
    </row>
    <row r="664" spans="1:46" s="5" customFormat="1">
      <c r="A664" s="52"/>
      <c r="B664" s="23"/>
      <c r="C664" s="60"/>
      <c r="D664" s="52"/>
      <c r="E664" s="52"/>
      <c r="F664" s="52"/>
      <c r="G664" s="52"/>
      <c r="H664" s="52"/>
      <c r="I664" s="52"/>
      <c r="J664" s="52"/>
      <c r="K664" s="162"/>
      <c r="L664" s="162"/>
      <c r="M664" s="163"/>
      <c r="N664" s="162"/>
      <c r="O664" s="162"/>
      <c r="P664" s="162"/>
      <c r="Q664" s="162"/>
      <c r="R664" s="162"/>
      <c r="S664" s="162"/>
      <c r="T664" s="162"/>
      <c r="U664" s="162"/>
      <c r="V664" s="162"/>
      <c r="W664" s="162"/>
      <c r="X664" s="162"/>
      <c r="Y664" s="162"/>
      <c r="Z664" s="162"/>
      <c r="AA664" s="162"/>
      <c r="AB664" s="162"/>
      <c r="AC664" s="162"/>
      <c r="AD664" s="162"/>
      <c r="AE664" s="162"/>
      <c r="AF664" s="162"/>
      <c r="AG664" s="162"/>
      <c r="AH664" s="162"/>
      <c r="AI664" s="162"/>
      <c r="AJ664" s="162"/>
      <c r="AK664" s="162"/>
      <c r="AL664" s="162"/>
      <c r="AM664" s="162"/>
      <c r="AN664" s="162"/>
      <c r="AO664" s="162"/>
      <c r="AP664" s="162"/>
      <c r="AQ664" s="162"/>
      <c r="AR664" s="162"/>
      <c r="AS664" s="162"/>
      <c r="AT664" s="162"/>
    </row>
    <row r="665" spans="1:46" s="9" customFormat="1">
      <c r="A665" s="26"/>
      <c r="B665" s="26"/>
      <c r="C665" s="45"/>
      <c r="D665" s="45"/>
      <c r="E665" s="45"/>
      <c r="F665" s="45"/>
      <c r="G665" s="45"/>
      <c r="H665" s="98"/>
      <c r="I665" s="98"/>
      <c r="J665" s="98"/>
      <c r="K665" s="130"/>
      <c r="L665" s="130"/>
      <c r="M665" s="148"/>
      <c r="N665" s="130"/>
      <c r="O665" s="130"/>
      <c r="P665" s="130"/>
      <c r="Q665" s="130"/>
      <c r="R665" s="130"/>
      <c r="S665" s="130"/>
      <c r="T665" s="130"/>
      <c r="U665" s="130"/>
      <c r="V665" s="130"/>
      <c r="W665" s="130"/>
      <c r="X665" s="130"/>
      <c r="Y665" s="130"/>
      <c r="Z665" s="130"/>
      <c r="AA665" s="130"/>
      <c r="AB665" s="130"/>
      <c r="AC665" s="130"/>
      <c r="AD665" s="130"/>
      <c r="AE665" s="130"/>
      <c r="AF665" s="130"/>
      <c r="AG665" s="130"/>
      <c r="AH665" s="130"/>
      <c r="AI665" s="130"/>
      <c r="AJ665" s="130"/>
      <c r="AK665" s="130"/>
      <c r="AL665" s="130"/>
      <c r="AM665" s="130"/>
      <c r="AN665" s="130"/>
      <c r="AO665" s="130"/>
      <c r="AP665" s="130"/>
      <c r="AQ665" s="130"/>
      <c r="AR665" s="130"/>
      <c r="AS665" s="130"/>
      <c r="AT665" s="130"/>
    </row>
    <row r="666" spans="1:46">
      <c r="A666" s="81"/>
      <c r="B666" s="81"/>
      <c r="C666" s="81"/>
      <c r="D666" s="30"/>
      <c r="E666" s="30"/>
      <c r="F666" s="79"/>
      <c r="G666" s="79"/>
      <c r="H666" s="80"/>
      <c r="I666" s="80"/>
      <c r="J666" s="26"/>
    </row>
    <row r="667" spans="1:46">
      <c r="A667" s="81"/>
      <c r="B667" s="81"/>
      <c r="C667" s="81"/>
      <c r="D667" s="30"/>
      <c r="E667" s="30"/>
      <c r="F667" s="79"/>
      <c r="G667" s="79"/>
      <c r="H667" s="80"/>
      <c r="I667" s="80"/>
      <c r="J667" s="26"/>
    </row>
    <row r="668" spans="1:46">
      <c r="A668" s="81"/>
      <c r="B668" s="81"/>
      <c r="C668" s="81"/>
      <c r="D668" s="30"/>
      <c r="E668" s="30"/>
      <c r="F668" s="79"/>
      <c r="G668" s="79"/>
      <c r="H668" s="80"/>
      <c r="I668" s="80"/>
      <c r="J668" s="26"/>
    </row>
    <row r="669" spans="1:46">
      <c r="A669" s="81"/>
      <c r="B669" s="81"/>
      <c r="C669" s="81"/>
      <c r="D669" s="30"/>
      <c r="E669" s="30"/>
      <c r="F669" s="79"/>
      <c r="G669" s="79"/>
      <c r="H669" s="80"/>
      <c r="I669" s="80"/>
      <c r="J669" s="26"/>
    </row>
    <row r="670" spans="1:46">
      <c r="A670" s="81"/>
      <c r="B670" s="81"/>
      <c r="C670" s="81"/>
      <c r="D670" s="30"/>
      <c r="E670" s="30"/>
      <c r="F670" s="79"/>
      <c r="G670" s="79"/>
      <c r="H670" s="80"/>
      <c r="I670" s="80"/>
      <c r="J670" s="26"/>
    </row>
    <row r="671" spans="1:46">
      <c r="A671" s="81"/>
      <c r="B671" s="81"/>
      <c r="C671" s="81"/>
      <c r="D671" s="30"/>
      <c r="E671" s="30"/>
      <c r="F671" s="79"/>
      <c r="G671" s="79"/>
      <c r="H671" s="80"/>
      <c r="I671" s="80"/>
      <c r="J671" s="26"/>
    </row>
    <row r="672" spans="1:46" s="18" customFormat="1">
      <c r="A672" s="81"/>
      <c r="B672" s="81"/>
      <c r="C672" s="81"/>
      <c r="D672" s="30"/>
      <c r="E672" s="30"/>
      <c r="F672" s="79"/>
      <c r="G672" s="79"/>
      <c r="H672" s="80"/>
      <c r="I672" s="80"/>
      <c r="J672" s="26"/>
      <c r="K672" s="130"/>
      <c r="L672" s="130"/>
      <c r="M672" s="148"/>
      <c r="N672" s="130"/>
      <c r="O672" s="130"/>
      <c r="P672" s="130"/>
      <c r="Q672" s="130"/>
      <c r="R672" s="130"/>
      <c r="S672" s="130"/>
      <c r="T672" s="130"/>
      <c r="U672" s="130"/>
      <c r="V672" s="130"/>
      <c r="W672" s="130"/>
      <c r="X672" s="130"/>
      <c r="Y672" s="130"/>
      <c r="Z672" s="130"/>
      <c r="AA672" s="130"/>
      <c r="AB672" s="130"/>
      <c r="AC672" s="130"/>
      <c r="AD672" s="130"/>
      <c r="AE672" s="130"/>
      <c r="AF672" s="130"/>
      <c r="AG672" s="130"/>
      <c r="AH672" s="130"/>
      <c r="AI672" s="130"/>
      <c r="AJ672" s="130"/>
      <c r="AK672" s="130"/>
      <c r="AL672" s="130"/>
      <c r="AM672" s="130"/>
      <c r="AN672" s="130"/>
      <c r="AO672" s="130"/>
      <c r="AP672" s="130"/>
      <c r="AQ672" s="130"/>
      <c r="AR672" s="130"/>
      <c r="AS672" s="130"/>
      <c r="AT672" s="130"/>
    </row>
    <row r="673" spans="1:46" s="18" customFormat="1">
      <c r="A673" s="81"/>
      <c r="B673" s="81"/>
      <c r="C673" s="81"/>
      <c r="D673" s="30"/>
      <c r="E673" s="30"/>
      <c r="F673" s="79"/>
      <c r="G673" s="79"/>
      <c r="H673" s="80"/>
      <c r="I673" s="80"/>
      <c r="J673" s="26"/>
      <c r="K673" s="130"/>
      <c r="L673" s="130"/>
      <c r="M673" s="148"/>
      <c r="N673" s="130"/>
      <c r="O673" s="130"/>
      <c r="P673" s="130"/>
      <c r="Q673" s="130"/>
      <c r="R673" s="130"/>
      <c r="S673" s="130"/>
      <c r="T673" s="130"/>
      <c r="U673" s="130"/>
      <c r="V673" s="130"/>
      <c r="W673" s="130"/>
      <c r="X673" s="130"/>
      <c r="Y673" s="130"/>
      <c r="Z673" s="130"/>
      <c r="AA673" s="130"/>
      <c r="AB673" s="130"/>
      <c r="AC673" s="130"/>
      <c r="AD673" s="130"/>
      <c r="AE673" s="130"/>
      <c r="AF673" s="130"/>
      <c r="AG673" s="130"/>
      <c r="AH673" s="130"/>
      <c r="AI673" s="130"/>
      <c r="AJ673" s="130"/>
      <c r="AK673" s="130"/>
      <c r="AL673" s="130"/>
      <c r="AM673" s="130"/>
      <c r="AN673" s="130"/>
      <c r="AO673" s="130"/>
      <c r="AP673" s="130"/>
      <c r="AQ673" s="130"/>
      <c r="AR673" s="130"/>
      <c r="AS673" s="130"/>
      <c r="AT673" s="130"/>
    </row>
    <row r="674" spans="1:46" s="18" customFormat="1">
      <c r="A674" s="81"/>
      <c r="B674" s="81"/>
      <c r="C674" s="81"/>
      <c r="D674" s="30"/>
      <c r="E674" s="30"/>
      <c r="F674" s="79"/>
      <c r="G674" s="79"/>
      <c r="H674" s="80"/>
      <c r="I674" s="80"/>
      <c r="J674" s="26"/>
      <c r="K674" s="130"/>
      <c r="L674" s="130"/>
      <c r="M674" s="148"/>
      <c r="N674" s="130"/>
      <c r="O674" s="130"/>
      <c r="P674" s="130"/>
      <c r="Q674" s="130"/>
      <c r="R674" s="130"/>
      <c r="S674" s="130"/>
      <c r="T674" s="130"/>
      <c r="U674" s="130"/>
      <c r="V674" s="130"/>
      <c r="W674" s="130"/>
      <c r="X674" s="130"/>
      <c r="Y674" s="130"/>
      <c r="Z674" s="130"/>
      <c r="AA674" s="130"/>
      <c r="AB674" s="130"/>
      <c r="AC674" s="130"/>
      <c r="AD674" s="130"/>
      <c r="AE674" s="130"/>
      <c r="AF674" s="130"/>
      <c r="AG674" s="130"/>
      <c r="AH674" s="130"/>
      <c r="AI674" s="130"/>
      <c r="AJ674" s="130"/>
      <c r="AK674" s="130"/>
      <c r="AL674" s="130"/>
      <c r="AM674" s="130"/>
      <c r="AN674" s="130"/>
      <c r="AO674" s="130"/>
      <c r="AP674" s="130"/>
      <c r="AQ674" s="130"/>
      <c r="AR674" s="130"/>
      <c r="AS674" s="130"/>
      <c r="AT674" s="130"/>
    </row>
  </sheetData>
  <mergeCells count="40">
    <mergeCell ref="A133:J133"/>
    <mergeCell ref="B68:C68"/>
    <mergeCell ref="B69:C69"/>
    <mergeCell ref="B74:C74"/>
    <mergeCell ref="B76:C76"/>
    <mergeCell ref="A130:J130"/>
    <mergeCell ref="A206:J206"/>
    <mergeCell ref="A136:J136"/>
    <mergeCell ref="A140:J140"/>
    <mergeCell ref="A142:J142"/>
    <mergeCell ref="A145:J145"/>
    <mergeCell ref="A148:J148"/>
    <mergeCell ref="A151:J151"/>
    <mergeCell ref="A154:J154"/>
    <mergeCell ref="A179:J179"/>
    <mergeCell ref="A182:J182"/>
    <mergeCell ref="A184:J184"/>
    <mergeCell ref="A204:J204"/>
    <mergeCell ref="A413:J413"/>
    <mergeCell ref="A208:J208"/>
    <mergeCell ref="A365:J365"/>
    <mergeCell ref="A371:J371"/>
    <mergeCell ref="A373:J373"/>
    <mergeCell ref="A376:J376"/>
    <mergeCell ref="A379:J379"/>
    <mergeCell ref="A381:J381"/>
    <mergeCell ref="A383:J383"/>
    <mergeCell ref="A408:J408"/>
    <mergeCell ref="A410:J410"/>
    <mergeCell ref="A411:J411"/>
    <mergeCell ref="A459:J459"/>
    <mergeCell ref="A462:J462"/>
    <mergeCell ref="A464:J464"/>
    <mergeCell ref="A466:J466"/>
    <mergeCell ref="A416:J416"/>
    <mergeCell ref="A419:J419"/>
    <mergeCell ref="A422:J422"/>
    <mergeCell ref="A424:J424"/>
    <mergeCell ref="A446:J446"/>
    <mergeCell ref="A448:J448"/>
  </mergeCells>
  <pageMargins left="0.7" right="0.7" top="0.75" bottom="0.75" header="0.3" footer="0.3"/>
  <pageSetup paperSize="9" scale="60" orientation="portrait" r:id="rId1"/>
  <headerFooter differentFirst="1">
    <oddHeader>&amp;RPage &amp;P of 13</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Y674"/>
  <sheetViews>
    <sheetView showGridLines="0" tabSelected="1" topLeftCell="A269" zoomScaleNormal="100" workbookViewId="0">
      <selection activeCell="J536" sqref="J536"/>
    </sheetView>
  </sheetViews>
  <sheetFormatPr defaultColWidth="9.125" defaultRowHeight="18.75"/>
  <cols>
    <col min="1" max="1" width="23.125" style="10" customWidth="1"/>
    <col min="2" max="2" width="13.5" style="10" customWidth="1"/>
    <col min="3" max="3" width="8.625" style="10" customWidth="1"/>
    <col min="4" max="4" width="16.375" style="10" customWidth="1"/>
    <col min="5" max="5" width="1" style="10" customWidth="1"/>
    <col min="6" max="6" width="14.375" style="10" customWidth="1"/>
    <col min="7" max="7" width="1.125" style="10" customWidth="1"/>
    <col min="8" max="8" width="16" style="10" customWidth="1"/>
    <col min="9" max="9" width="0.875" style="10" customWidth="1"/>
    <col min="10" max="10" width="19" style="10" bestFit="1" customWidth="1"/>
    <col min="11" max="11" width="22.625" style="130" customWidth="1"/>
    <col min="12" max="12" width="17.5" style="130" customWidth="1"/>
    <col min="13" max="13" width="12.5" style="148" customWidth="1"/>
    <col min="14" max="20" width="9.125" style="130"/>
    <col min="21" max="21" width="20.5" style="130" customWidth="1"/>
    <col min="22" max="22" width="17.375" style="130" customWidth="1"/>
    <col min="23" max="23" width="14.625" style="130" customWidth="1"/>
    <col min="24" max="25" width="9.125" style="130"/>
    <col min="26" max="16384" width="9.125" style="1"/>
  </cols>
  <sheetData>
    <row r="2" spans="1:9" ht="20.25">
      <c r="A2" s="113" t="s">
        <v>142</v>
      </c>
    </row>
    <row r="3" spans="1:9">
      <c r="A3" s="11" t="s">
        <v>243</v>
      </c>
    </row>
    <row r="4" spans="1:9">
      <c r="A4" s="12"/>
    </row>
    <row r="8" spans="1:9">
      <c r="A8" s="11" t="s">
        <v>19</v>
      </c>
      <c r="H8" s="13" t="s">
        <v>20</v>
      </c>
      <c r="I8" s="13"/>
    </row>
    <row r="9" spans="1:9">
      <c r="H9" s="14"/>
      <c r="I9" s="14"/>
    </row>
    <row r="10" spans="1:9">
      <c r="A10" s="10" t="s">
        <v>21</v>
      </c>
      <c r="H10" s="14">
        <v>2</v>
      </c>
      <c r="I10" s="14"/>
    </row>
    <row r="11" spans="1:9">
      <c r="H11" s="14"/>
      <c r="I11" s="14"/>
    </row>
    <row r="12" spans="1:9">
      <c r="H12" s="14"/>
      <c r="I12" s="14"/>
    </row>
    <row r="13" spans="1:9">
      <c r="H13" s="14"/>
      <c r="I13" s="14"/>
    </row>
    <row r="14" spans="1:9">
      <c r="A14" s="10" t="s">
        <v>22</v>
      </c>
      <c r="H14" s="15" t="s">
        <v>23</v>
      </c>
      <c r="I14" s="15"/>
    </row>
    <row r="15" spans="1:9">
      <c r="H15" s="14"/>
      <c r="I15" s="14"/>
    </row>
    <row r="16" spans="1:9">
      <c r="H16" s="14"/>
      <c r="I16" s="14"/>
    </row>
    <row r="17" spans="1:9">
      <c r="H17" s="14"/>
      <c r="I17" s="14"/>
    </row>
    <row r="18" spans="1:9">
      <c r="H18" s="15"/>
      <c r="I18" s="15"/>
    </row>
    <row r="19" spans="1:9">
      <c r="H19" s="14"/>
      <c r="I19" s="14"/>
    </row>
    <row r="20" spans="1:9">
      <c r="H20" s="14"/>
      <c r="I20" s="14"/>
    </row>
    <row r="21" spans="1:9">
      <c r="H21" s="14"/>
      <c r="I21" s="14"/>
    </row>
    <row r="22" spans="1:9">
      <c r="A22" s="10" t="s">
        <v>24</v>
      </c>
      <c r="H22" s="15">
        <v>5</v>
      </c>
      <c r="I22" s="15"/>
    </row>
    <row r="23" spans="1:9">
      <c r="H23" s="14"/>
      <c r="I23" s="14"/>
    </row>
    <row r="24" spans="1:9">
      <c r="H24" s="14"/>
      <c r="I24" s="14"/>
    </row>
    <row r="25" spans="1:9">
      <c r="H25" s="14"/>
      <c r="I25" s="14"/>
    </row>
    <row r="26" spans="1:9">
      <c r="H26" s="14"/>
      <c r="I26" s="14"/>
    </row>
    <row r="27" spans="1:9">
      <c r="A27" s="10" t="s">
        <v>25</v>
      </c>
      <c r="H27" s="15">
        <v>6</v>
      </c>
      <c r="I27" s="15"/>
    </row>
    <row r="28" spans="1:9">
      <c r="H28" s="14"/>
      <c r="I28" s="14"/>
    </row>
    <row r="29" spans="1:9">
      <c r="H29" s="14"/>
      <c r="I29" s="14"/>
    </row>
    <row r="30" spans="1:9">
      <c r="H30" s="14"/>
      <c r="I30" s="14"/>
    </row>
    <row r="33" spans="1:9">
      <c r="A33" s="10" t="s">
        <v>26</v>
      </c>
      <c r="H33" s="16" t="s">
        <v>124</v>
      </c>
      <c r="I33" s="16"/>
    </row>
    <row r="58" spans="1:1" ht="157.5" customHeight="1"/>
    <row r="59" spans="1:1">
      <c r="A59" s="11" t="str">
        <f>A2</f>
        <v>LITERACY 4 LIFE</v>
      </c>
    </row>
    <row r="60" spans="1:1">
      <c r="A60" s="11" t="str">
        <f>A3</f>
        <v>STATEMENT OF AFFAIRS FOR THE PERIOD ENDED 31ST DECEMBER 2025</v>
      </c>
    </row>
    <row r="61" spans="1:1">
      <c r="A61" s="11"/>
    </row>
    <row r="64" spans="1:1">
      <c r="A64" s="17" t="s">
        <v>27</v>
      </c>
    </row>
    <row r="67" spans="1:10">
      <c r="J67" s="18"/>
    </row>
    <row r="68" spans="1:10">
      <c r="A68" s="17" t="s">
        <v>28</v>
      </c>
      <c r="B68" s="145" t="s">
        <v>125</v>
      </c>
      <c r="C68" s="145"/>
      <c r="D68" s="17" t="s">
        <v>202</v>
      </c>
      <c r="J68" s="18"/>
    </row>
    <row r="69" spans="1:10">
      <c r="A69" s="17"/>
      <c r="B69" s="145" t="s">
        <v>126</v>
      </c>
      <c r="C69" s="145"/>
      <c r="D69" s="17" t="s">
        <v>206</v>
      </c>
      <c r="J69" s="18"/>
    </row>
    <row r="70" spans="1:10">
      <c r="A70" s="17"/>
      <c r="B70" s="128"/>
      <c r="C70" s="128"/>
      <c r="J70" s="18"/>
    </row>
    <row r="71" spans="1:10">
      <c r="A71" s="17"/>
      <c r="B71" s="127"/>
      <c r="C71" s="127"/>
      <c r="D71" s="10" t="s">
        <v>205</v>
      </c>
      <c r="J71" s="18"/>
    </row>
    <row r="72" spans="1:10">
      <c r="A72" s="17"/>
      <c r="B72" s="127"/>
      <c r="C72" s="127"/>
      <c r="D72" s="19" t="s">
        <v>203</v>
      </c>
      <c r="J72" s="18"/>
    </row>
    <row r="73" spans="1:10">
      <c r="A73" s="17"/>
      <c r="B73" s="127"/>
      <c r="C73" s="127"/>
      <c r="D73" s="10" t="s">
        <v>208</v>
      </c>
      <c r="J73" s="18"/>
    </row>
    <row r="74" spans="1:10">
      <c r="A74" s="17"/>
      <c r="B74" s="141"/>
      <c r="C74" s="141"/>
      <c r="J74" s="18"/>
    </row>
    <row r="75" spans="1:10">
      <c r="A75" s="17"/>
      <c r="J75" s="18"/>
    </row>
    <row r="76" spans="1:10">
      <c r="A76" s="17"/>
      <c r="B76" s="145" t="s">
        <v>127</v>
      </c>
      <c r="C76" s="145"/>
      <c r="D76" s="17" t="s">
        <v>128</v>
      </c>
      <c r="J76" s="18"/>
    </row>
    <row r="77" spans="1:10">
      <c r="A77" s="17"/>
      <c r="B77" s="14"/>
      <c r="C77" s="14"/>
      <c r="D77" s="10" t="s">
        <v>129</v>
      </c>
      <c r="J77" s="18"/>
    </row>
    <row r="78" spans="1:10">
      <c r="A78" s="17"/>
      <c r="B78" s="14"/>
      <c r="C78" s="14"/>
      <c r="D78" s="10" t="s">
        <v>207</v>
      </c>
      <c r="J78" s="18"/>
    </row>
    <row r="79" spans="1:10">
      <c r="A79" s="17"/>
      <c r="J79" s="18"/>
    </row>
    <row r="80" spans="1:10">
      <c r="A80" s="17" t="s">
        <v>29</v>
      </c>
      <c r="D80" s="17" t="s">
        <v>202</v>
      </c>
      <c r="J80" s="18"/>
    </row>
    <row r="81" spans="1:10">
      <c r="A81" s="17"/>
      <c r="D81" s="10" t="s">
        <v>205</v>
      </c>
      <c r="J81" s="18"/>
    </row>
    <row r="82" spans="1:10">
      <c r="A82" s="17"/>
      <c r="D82" s="19" t="s">
        <v>203</v>
      </c>
      <c r="E82" s="20"/>
      <c r="J82" s="18"/>
    </row>
    <row r="83" spans="1:10">
      <c r="A83" s="17"/>
      <c r="D83" s="10" t="s">
        <v>208</v>
      </c>
      <c r="J83" s="18"/>
    </row>
    <row r="84" spans="1:10">
      <c r="A84" s="17"/>
      <c r="J84" s="18"/>
    </row>
    <row r="85" spans="1:10">
      <c r="A85" s="17"/>
      <c r="J85" s="18"/>
    </row>
    <row r="86" spans="1:10">
      <c r="A86" s="17"/>
      <c r="J86" s="18"/>
    </row>
    <row r="87" spans="1:10">
      <c r="A87" s="17"/>
      <c r="J87" s="18"/>
    </row>
    <row r="88" spans="1:10">
      <c r="A88" s="17" t="s">
        <v>30</v>
      </c>
      <c r="D88" s="19" t="s">
        <v>203</v>
      </c>
      <c r="E88" s="20"/>
      <c r="J88" s="18"/>
    </row>
    <row r="89" spans="1:10">
      <c r="A89" s="17"/>
      <c r="D89" s="10" t="s">
        <v>205</v>
      </c>
      <c r="J89" s="18"/>
    </row>
    <row r="90" spans="1:10">
      <c r="A90" s="17"/>
      <c r="D90" s="10" t="s">
        <v>208</v>
      </c>
      <c r="J90" s="18"/>
    </row>
    <row r="91" spans="1:10">
      <c r="A91" s="17"/>
      <c r="J91" s="18"/>
    </row>
    <row r="92" spans="1:10">
      <c r="A92" s="17"/>
      <c r="J92" s="18"/>
    </row>
    <row r="93" spans="1:10">
      <c r="A93" s="17"/>
      <c r="J93" s="18"/>
    </row>
    <row r="94" spans="1:10">
      <c r="A94" s="17"/>
      <c r="J94" s="18"/>
    </row>
    <row r="95" spans="1:10">
      <c r="A95" s="17"/>
      <c r="J95" s="18"/>
    </row>
    <row r="96" spans="1:10">
      <c r="A96" s="17" t="s">
        <v>130</v>
      </c>
      <c r="J96" s="18"/>
    </row>
    <row r="97" spans="1:10">
      <c r="A97" s="17"/>
      <c r="J97" s="18"/>
    </row>
    <row r="98" spans="1:10">
      <c r="A98" s="17"/>
      <c r="J98" s="18"/>
    </row>
    <row r="99" spans="1:10">
      <c r="A99" s="17"/>
      <c r="J99" s="18"/>
    </row>
    <row r="100" spans="1:10">
      <c r="A100" s="17"/>
      <c r="J100" s="18"/>
    </row>
    <row r="101" spans="1:10">
      <c r="A101" s="17"/>
      <c r="J101" s="18"/>
    </row>
    <row r="102" spans="1:10">
      <c r="A102" s="17"/>
      <c r="J102" s="18"/>
    </row>
    <row r="103" spans="1:10">
      <c r="A103" s="17"/>
      <c r="J103" s="18"/>
    </row>
    <row r="104" spans="1:10">
      <c r="A104" s="17"/>
      <c r="J104" s="18"/>
    </row>
    <row r="105" spans="1:10">
      <c r="A105" s="17" t="s">
        <v>31</v>
      </c>
      <c r="D105" s="10" t="s">
        <v>165</v>
      </c>
      <c r="J105" s="18"/>
    </row>
    <row r="106" spans="1:10">
      <c r="J106" s="18"/>
    </row>
    <row r="107" spans="1:10">
      <c r="J107" s="18"/>
    </row>
    <row r="120" spans="1:1" ht="29.1" customHeight="1"/>
    <row r="121" spans="1:1" ht="42.95" customHeight="1"/>
    <row r="122" spans="1:1" ht="19.5" customHeight="1"/>
    <row r="123" spans="1:1" ht="10.5" customHeight="1"/>
    <row r="124" spans="1:1">
      <c r="A124" s="11" t="str">
        <f>A2</f>
        <v>LITERACY 4 LIFE</v>
      </c>
    </row>
    <row r="125" spans="1:1">
      <c r="A125" s="11" t="str">
        <f>A3</f>
        <v>STATEMENT OF AFFAIRS FOR THE PERIOD ENDED 31ST DECEMBER 2025</v>
      </c>
    </row>
    <row r="126" spans="1:1">
      <c r="A126" s="11"/>
    </row>
    <row r="128" spans="1:1">
      <c r="A128" s="23" t="s">
        <v>32</v>
      </c>
    </row>
    <row r="129" spans="1:13">
      <c r="A129" s="23"/>
    </row>
    <row r="130" spans="1:13" ht="38.25" customHeight="1">
      <c r="A130" s="142" t="s">
        <v>246</v>
      </c>
      <c r="B130" s="142"/>
      <c r="C130" s="142"/>
      <c r="D130" s="142"/>
      <c r="E130" s="142"/>
      <c r="F130" s="142"/>
      <c r="G130" s="142"/>
      <c r="H130" s="142"/>
      <c r="I130" s="142"/>
      <c r="J130" s="142"/>
      <c r="K130" s="149"/>
      <c r="L130" s="149"/>
      <c r="M130" s="150"/>
    </row>
    <row r="131" spans="1:13">
      <c r="A131" s="25"/>
    </row>
    <row r="132" spans="1:13">
      <c r="A132" s="23" t="s">
        <v>34</v>
      </c>
    </row>
    <row r="133" spans="1:13">
      <c r="A133" s="142" t="s">
        <v>35</v>
      </c>
      <c r="B133" s="142"/>
      <c r="C133" s="142"/>
      <c r="D133" s="142"/>
      <c r="E133" s="142"/>
      <c r="F133" s="142"/>
      <c r="G133" s="142"/>
      <c r="H133" s="142"/>
      <c r="I133" s="142"/>
      <c r="J133" s="142"/>
    </row>
    <row r="134" spans="1:13">
      <c r="A134" s="26"/>
    </row>
    <row r="135" spans="1:13">
      <c r="A135" s="23" t="s">
        <v>36</v>
      </c>
    </row>
    <row r="136" spans="1:13">
      <c r="A136" s="142" t="s">
        <v>37</v>
      </c>
      <c r="B136" s="142"/>
      <c r="C136" s="142"/>
      <c r="D136" s="142"/>
      <c r="E136" s="142"/>
      <c r="F136" s="142"/>
      <c r="G136" s="142"/>
      <c r="H136" s="142"/>
      <c r="I136" s="142"/>
      <c r="J136" s="142"/>
    </row>
    <row r="137" spans="1:13">
      <c r="A137" s="10" t="s">
        <v>145</v>
      </c>
    </row>
    <row r="138" spans="1:13">
      <c r="A138" s="26"/>
    </row>
    <row r="139" spans="1:13">
      <c r="A139" s="23" t="s">
        <v>38</v>
      </c>
    </row>
    <row r="140" spans="1:13" ht="38.25" customHeight="1">
      <c r="A140" s="142" t="s">
        <v>39</v>
      </c>
      <c r="B140" s="142"/>
      <c r="C140" s="142"/>
      <c r="D140" s="142"/>
      <c r="E140" s="142"/>
      <c r="F140" s="142"/>
      <c r="G140" s="142"/>
      <c r="H140" s="142"/>
      <c r="I140" s="142"/>
      <c r="J140" s="142"/>
    </row>
    <row r="141" spans="1:13">
      <c r="A141" s="26"/>
    </row>
    <row r="142" spans="1:13" ht="76.5" customHeight="1">
      <c r="A142" s="142" t="s">
        <v>40</v>
      </c>
      <c r="B142" s="142"/>
      <c r="C142" s="142"/>
      <c r="D142" s="142"/>
      <c r="E142" s="142"/>
      <c r="F142" s="142"/>
      <c r="G142" s="142"/>
      <c r="H142" s="142"/>
      <c r="I142" s="142"/>
      <c r="J142" s="142"/>
    </row>
    <row r="143" spans="1:13">
      <c r="A143" s="26"/>
    </row>
    <row r="144" spans="1:13">
      <c r="A144" s="23" t="s">
        <v>41</v>
      </c>
    </row>
    <row r="145" spans="1:10" ht="39.75" customHeight="1">
      <c r="A145" s="144" t="s">
        <v>204</v>
      </c>
      <c r="B145" s="144"/>
      <c r="C145" s="144"/>
      <c r="D145" s="144"/>
      <c r="E145" s="144"/>
      <c r="F145" s="144"/>
      <c r="G145" s="144"/>
      <c r="H145" s="144"/>
      <c r="I145" s="144"/>
      <c r="J145" s="144"/>
    </row>
    <row r="146" spans="1:10">
      <c r="A146" s="27"/>
    </row>
    <row r="147" spans="1:10">
      <c r="A147" s="23" t="s">
        <v>42</v>
      </c>
    </row>
    <row r="148" spans="1:10" ht="57" customHeight="1">
      <c r="A148" s="142" t="s">
        <v>43</v>
      </c>
      <c r="B148" s="142"/>
      <c r="C148" s="142"/>
      <c r="D148" s="142"/>
      <c r="E148" s="142"/>
      <c r="F148" s="142"/>
      <c r="G148" s="142"/>
      <c r="H148" s="142"/>
      <c r="I148" s="142"/>
      <c r="J148" s="142"/>
    </row>
    <row r="149" spans="1:10">
      <c r="A149" s="26"/>
    </row>
    <row r="150" spans="1:10">
      <c r="A150" s="23" t="s">
        <v>44</v>
      </c>
    </row>
    <row r="151" spans="1:10" ht="39.75" customHeight="1">
      <c r="A151" s="142" t="s">
        <v>45</v>
      </c>
      <c r="B151" s="142"/>
      <c r="C151" s="142"/>
      <c r="D151" s="142"/>
      <c r="E151" s="142"/>
      <c r="F151" s="142"/>
      <c r="G151" s="142"/>
      <c r="H151" s="142"/>
      <c r="I151" s="142"/>
      <c r="J151" s="142"/>
    </row>
    <row r="152" spans="1:10">
      <c r="A152" s="26"/>
    </row>
    <row r="153" spans="1:10">
      <c r="A153" s="23" t="s">
        <v>46</v>
      </c>
    </row>
    <row r="154" spans="1:10" ht="35.25" customHeight="1">
      <c r="A154" s="143" t="s">
        <v>252</v>
      </c>
      <c r="B154" s="143"/>
      <c r="C154" s="143"/>
      <c r="D154" s="143"/>
      <c r="E154" s="143"/>
      <c r="F154" s="143"/>
      <c r="G154" s="143"/>
      <c r="H154" s="143"/>
      <c r="I154" s="143"/>
      <c r="J154" s="143"/>
    </row>
    <row r="155" spans="1:10">
      <c r="A155" s="26"/>
    </row>
    <row r="156" spans="1:10">
      <c r="A156" s="26"/>
    </row>
    <row r="157" spans="1:10">
      <c r="A157" s="26"/>
    </row>
    <row r="158" spans="1:10">
      <c r="A158" s="26"/>
    </row>
    <row r="159" spans="1:10">
      <c r="A159" s="26"/>
    </row>
    <row r="160" spans="1:10">
      <c r="A160" s="26"/>
    </row>
    <row r="166" spans="1:7" ht="42.95" customHeight="1"/>
    <row r="167" spans="1:7" ht="27.95" customHeight="1"/>
    <row r="168" spans="1:7" ht="132" customHeight="1"/>
    <row r="170" spans="1:7" ht="13.5" customHeight="1"/>
    <row r="171" spans="1:7">
      <c r="A171" s="11" t="str">
        <f>A2</f>
        <v>LITERACY 4 LIFE</v>
      </c>
    </row>
    <row r="172" spans="1:7">
      <c r="A172" s="11" t="str">
        <f>A3</f>
        <v>STATEMENT OF AFFAIRS FOR THE PERIOD ENDED 31ST DECEMBER 2025</v>
      </c>
    </row>
    <row r="173" spans="1:7">
      <c r="A173" s="11"/>
    </row>
    <row r="175" spans="1:7">
      <c r="A175" s="23" t="s">
        <v>47</v>
      </c>
      <c r="B175" s="26"/>
      <c r="C175" s="26"/>
      <c r="D175" s="26"/>
      <c r="E175" s="26"/>
      <c r="F175" s="28"/>
      <c r="G175" s="28"/>
    </row>
    <row r="176" spans="1:7">
      <c r="A176" s="26"/>
      <c r="B176" s="26"/>
      <c r="C176" s="26"/>
      <c r="D176" s="26"/>
      <c r="E176" s="26"/>
      <c r="F176" s="28"/>
      <c r="G176" s="28"/>
    </row>
    <row r="177" spans="1:10">
      <c r="A177" s="23" t="s">
        <v>48</v>
      </c>
    </row>
    <row r="178" spans="1:10">
      <c r="A178" s="23"/>
    </row>
    <row r="179" spans="1:10" ht="36" customHeight="1">
      <c r="A179" s="142" t="s">
        <v>49</v>
      </c>
      <c r="B179" s="142"/>
      <c r="C179" s="142"/>
      <c r="D179" s="142"/>
      <c r="E179" s="142"/>
      <c r="F179" s="142"/>
      <c r="G179" s="142"/>
      <c r="H179" s="142"/>
      <c r="I179" s="142"/>
      <c r="J179" s="142"/>
    </row>
    <row r="180" spans="1:10">
      <c r="A180" s="26"/>
    </row>
    <row r="181" spans="1:10">
      <c r="A181" s="23" t="s">
        <v>131</v>
      </c>
      <c r="B181" s="23"/>
      <c r="C181" s="23"/>
      <c r="D181" s="26"/>
      <c r="E181" s="26"/>
      <c r="F181" s="28"/>
      <c r="G181" s="28"/>
    </row>
    <row r="182" spans="1:10">
      <c r="A182" s="142" t="s">
        <v>132</v>
      </c>
      <c r="B182" s="142"/>
      <c r="C182" s="142"/>
      <c r="D182" s="142"/>
      <c r="E182" s="142"/>
      <c r="F182" s="142"/>
      <c r="G182" s="142"/>
      <c r="H182" s="142"/>
      <c r="I182" s="142"/>
      <c r="J182" s="142"/>
    </row>
    <row r="183" spans="1:10">
      <c r="A183" s="26"/>
      <c r="B183" s="26"/>
      <c r="C183" s="26"/>
      <c r="D183" s="26"/>
      <c r="E183" s="26"/>
      <c r="F183" s="28"/>
      <c r="G183" s="28"/>
    </row>
    <row r="184" spans="1:10" ht="39" customHeight="1">
      <c r="A184" s="143" t="s">
        <v>146</v>
      </c>
      <c r="B184" s="143"/>
      <c r="C184" s="143"/>
      <c r="D184" s="143"/>
      <c r="E184" s="143"/>
      <c r="F184" s="143"/>
      <c r="G184" s="143"/>
      <c r="H184" s="143"/>
      <c r="I184" s="143"/>
      <c r="J184" s="143"/>
    </row>
    <row r="185" spans="1:10">
      <c r="A185" s="26"/>
      <c r="B185" s="29"/>
      <c r="C185" s="29"/>
      <c r="D185" s="29"/>
      <c r="E185" s="29"/>
      <c r="F185" s="29"/>
      <c r="G185" s="29"/>
    </row>
    <row r="186" spans="1:10">
      <c r="A186" s="26"/>
      <c r="B186" s="26"/>
      <c r="C186" s="26"/>
      <c r="D186" s="26"/>
      <c r="E186" s="26"/>
      <c r="F186" s="26"/>
      <c r="G186" s="26"/>
    </row>
    <row r="187" spans="1:10">
      <c r="A187" s="26"/>
      <c r="B187" s="26"/>
      <c r="C187" s="26"/>
      <c r="D187" s="26"/>
      <c r="E187" s="26"/>
      <c r="F187" s="28"/>
      <c r="G187" s="28"/>
    </row>
    <row r="188" spans="1:10">
      <c r="A188" s="26"/>
      <c r="B188" s="26"/>
      <c r="C188" s="26"/>
      <c r="D188" s="26"/>
      <c r="E188" s="26"/>
      <c r="F188" s="28"/>
      <c r="G188" s="28"/>
    </row>
    <row r="189" spans="1:10">
      <c r="A189" s="26"/>
      <c r="B189" s="26"/>
      <c r="C189" s="26"/>
      <c r="D189" s="26"/>
      <c r="E189" s="26"/>
      <c r="F189" s="28"/>
      <c r="G189" s="28"/>
    </row>
    <row r="190" spans="1:10">
      <c r="A190" s="26" t="s">
        <v>202</v>
      </c>
      <c r="B190" s="26"/>
      <c r="C190" s="26"/>
      <c r="D190" s="30"/>
      <c r="E190" s="30"/>
      <c r="F190" s="26" t="s">
        <v>128</v>
      </c>
      <c r="G190" s="26"/>
    </row>
    <row r="191" spans="1:10">
      <c r="A191" s="23" t="s">
        <v>50</v>
      </c>
      <c r="B191" s="26"/>
      <c r="C191" s="26"/>
      <c r="D191" s="30"/>
      <c r="E191" s="30"/>
      <c r="F191" s="23" t="s">
        <v>50</v>
      </c>
      <c r="G191" s="23"/>
    </row>
    <row r="192" spans="1:10">
      <c r="A192" s="26"/>
      <c r="B192" s="26"/>
      <c r="C192" s="26"/>
      <c r="D192" s="26"/>
      <c r="E192" s="26"/>
      <c r="F192" s="26"/>
      <c r="G192" s="26"/>
    </row>
    <row r="193" spans="1:24">
      <c r="A193" s="26"/>
      <c r="B193" s="26"/>
      <c r="C193" s="26"/>
      <c r="D193" s="26"/>
      <c r="E193" s="26"/>
      <c r="F193" s="26"/>
      <c r="G193" s="26"/>
    </row>
    <row r="194" spans="1:24">
      <c r="A194" s="23" t="s">
        <v>248</v>
      </c>
      <c r="B194" s="31"/>
      <c r="C194" s="26"/>
      <c r="D194" s="26"/>
      <c r="E194" s="26"/>
      <c r="F194" s="23" t="str">
        <f>A194</f>
        <v>Dated:  10th January, 2026</v>
      </c>
      <c r="G194" s="26"/>
    </row>
    <row r="195" spans="1:24">
      <c r="A195" s="26"/>
      <c r="B195" s="23"/>
      <c r="C195" s="26"/>
      <c r="D195" s="26"/>
      <c r="E195" s="26"/>
      <c r="F195" s="26"/>
      <c r="G195" s="26"/>
    </row>
    <row r="196" spans="1:24" ht="81" customHeight="1">
      <c r="A196" s="26"/>
      <c r="B196" s="23"/>
      <c r="C196" s="26"/>
      <c r="D196" s="26"/>
      <c r="E196" s="26"/>
      <c r="F196" s="26"/>
      <c r="G196" s="26"/>
    </row>
    <row r="197" spans="1:24" ht="89.25" customHeight="1">
      <c r="A197" s="26"/>
      <c r="B197" s="23"/>
      <c r="C197" s="26"/>
      <c r="D197" s="26"/>
      <c r="E197" s="26"/>
      <c r="F197" s="26"/>
      <c r="G197" s="26"/>
    </row>
    <row r="198" spans="1:24" ht="117" customHeight="1">
      <c r="A198" s="26"/>
      <c r="B198" s="23"/>
      <c r="C198" s="26"/>
      <c r="D198" s="26"/>
      <c r="E198" s="26"/>
      <c r="F198" s="26"/>
      <c r="G198" s="26"/>
    </row>
    <row r="199" spans="1:24" ht="93" customHeight="1">
      <c r="A199" s="26"/>
      <c r="B199" s="23"/>
      <c r="C199" s="26"/>
      <c r="D199" s="26"/>
      <c r="E199" s="26"/>
      <c r="F199" s="26"/>
      <c r="G199" s="26"/>
    </row>
    <row r="200" spans="1:24" ht="170.25" customHeight="1">
      <c r="A200" s="26"/>
      <c r="B200" s="23"/>
      <c r="C200" s="26"/>
      <c r="D200" s="26"/>
      <c r="E200" s="26"/>
      <c r="F200" s="26"/>
      <c r="G200" s="26"/>
    </row>
    <row r="201" spans="1:24" ht="174.75" customHeight="1">
      <c r="A201" s="26"/>
      <c r="B201" s="23"/>
      <c r="C201" s="26"/>
      <c r="D201" s="26"/>
      <c r="E201" s="26"/>
      <c r="F201" s="26"/>
      <c r="G201" s="26"/>
    </row>
    <row r="202" spans="1:24" s="131" customFormat="1">
      <c r="A202" s="132" t="str">
        <f>A124</f>
        <v>LITERACY 4 LIFE</v>
      </c>
      <c r="B202" s="133"/>
      <c r="C202" s="133"/>
      <c r="D202" s="133"/>
      <c r="E202" s="133"/>
      <c r="F202" s="133"/>
      <c r="G202" s="133"/>
      <c r="H202" s="133"/>
      <c r="I202" s="133"/>
      <c r="J202" s="133"/>
      <c r="K202" s="151"/>
      <c r="L202" s="130"/>
      <c r="M202" s="130"/>
      <c r="N202" s="130"/>
      <c r="O202" s="130"/>
      <c r="P202" s="130"/>
      <c r="Q202" s="130"/>
      <c r="R202" s="130"/>
      <c r="S202" s="130"/>
      <c r="T202" s="130"/>
      <c r="U202" s="130"/>
      <c r="V202" s="130"/>
      <c r="W202" s="130"/>
      <c r="X202" s="130"/>
    </row>
    <row r="203" spans="1:24" s="131" customFormat="1">
      <c r="A203" s="135" t="str">
        <f>A172</f>
        <v>STATEMENT OF AFFAIRS FOR THE PERIOD ENDED 31ST DECEMBER 2025</v>
      </c>
      <c r="B203" s="133"/>
      <c r="C203" s="133"/>
      <c r="D203" s="133"/>
      <c r="E203" s="133"/>
      <c r="F203" s="133"/>
      <c r="G203" s="133"/>
      <c r="H203" s="133"/>
      <c r="I203" s="133"/>
      <c r="J203" s="133"/>
      <c r="K203" s="151"/>
      <c r="L203" s="130"/>
      <c r="M203" s="130"/>
      <c r="N203" s="130"/>
      <c r="O203" s="130"/>
      <c r="P203" s="130"/>
      <c r="Q203" s="130"/>
      <c r="R203" s="130"/>
      <c r="S203" s="130"/>
      <c r="T203" s="130"/>
      <c r="U203" s="130"/>
      <c r="V203" s="130"/>
      <c r="W203" s="130"/>
      <c r="X203" s="130"/>
    </row>
    <row r="204" spans="1:24" s="131" customFormat="1" ht="75" customHeight="1">
      <c r="A204" s="146" t="s">
        <v>247</v>
      </c>
      <c r="B204" s="146"/>
      <c r="C204" s="146"/>
      <c r="D204" s="146"/>
      <c r="E204" s="146"/>
      <c r="F204" s="146"/>
      <c r="G204" s="146"/>
      <c r="H204" s="146"/>
      <c r="I204" s="146"/>
      <c r="J204" s="146"/>
      <c r="K204" s="152"/>
      <c r="L204" s="130"/>
      <c r="M204" s="130"/>
      <c r="N204" s="130"/>
      <c r="O204" s="130"/>
      <c r="P204" s="130"/>
      <c r="Q204" s="130"/>
      <c r="R204" s="130"/>
      <c r="S204" s="130"/>
      <c r="T204" s="130"/>
      <c r="U204" s="130"/>
      <c r="V204" s="130"/>
      <c r="W204" s="130"/>
      <c r="X204" s="130"/>
    </row>
    <row r="205" spans="1:24" s="131" customFormat="1">
      <c r="A205" s="133"/>
      <c r="B205" s="133"/>
      <c r="C205" s="133"/>
      <c r="D205" s="133"/>
      <c r="E205" s="133"/>
      <c r="F205" s="133"/>
      <c r="G205" s="133"/>
      <c r="H205" s="133"/>
      <c r="I205" s="133"/>
      <c r="J205" s="133"/>
      <c r="K205" s="151"/>
      <c r="L205" s="130"/>
      <c r="M205" s="130"/>
      <c r="N205" s="130"/>
      <c r="O205" s="130"/>
      <c r="P205" s="130"/>
      <c r="Q205" s="130"/>
      <c r="R205" s="130"/>
      <c r="S205" s="130"/>
      <c r="T205" s="130"/>
      <c r="U205" s="130"/>
      <c r="V205" s="130"/>
      <c r="W205" s="130"/>
      <c r="X205" s="130"/>
    </row>
    <row r="206" spans="1:24" s="131" customFormat="1" ht="37.5" customHeight="1">
      <c r="A206" s="147" t="s">
        <v>249</v>
      </c>
      <c r="B206" s="147"/>
      <c r="C206" s="147"/>
      <c r="D206" s="147"/>
      <c r="E206" s="147"/>
      <c r="F206" s="147"/>
      <c r="G206" s="147"/>
      <c r="H206" s="147"/>
      <c r="I206" s="147"/>
      <c r="J206" s="147"/>
      <c r="K206" s="152"/>
      <c r="L206" s="130"/>
      <c r="M206" s="130"/>
      <c r="N206" s="130"/>
      <c r="O206" s="130"/>
      <c r="P206" s="130"/>
      <c r="Q206" s="130"/>
      <c r="R206" s="130"/>
      <c r="S206" s="130"/>
      <c r="T206" s="130"/>
      <c r="U206" s="130"/>
      <c r="V206" s="130"/>
      <c r="W206" s="130"/>
      <c r="X206" s="130"/>
    </row>
    <row r="207" spans="1:24" s="131" customFormat="1">
      <c r="A207" s="21"/>
      <c r="B207" s="21"/>
      <c r="C207" s="21"/>
      <c r="D207" s="21"/>
      <c r="E207" s="21"/>
      <c r="F207" s="21"/>
      <c r="G207" s="21"/>
      <c r="H207" s="21"/>
      <c r="I207" s="21"/>
      <c r="J207" s="21"/>
      <c r="L207" s="130"/>
      <c r="M207" s="130"/>
      <c r="N207" s="130"/>
      <c r="O207" s="130"/>
      <c r="P207" s="130"/>
      <c r="Q207" s="130"/>
      <c r="R207" s="130"/>
      <c r="S207" s="130"/>
      <c r="T207" s="130"/>
      <c r="U207" s="130"/>
      <c r="V207" s="130"/>
      <c r="W207" s="130"/>
      <c r="X207" s="130"/>
    </row>
    <row r="208" spans="1:24" s="131" customFormat="1">
      <c r="A208" s="140"/>
      <c r="B208" s="140"/>
      <c r="C208" s="140"/>
      <c r="D208" s="140"/>
      <c r="E208" s="140"/>
      <c r="F208" s="140"/>
      <c r="G208" s="140"/>
      <c r="H208" s="140"/>
      <c r="I208" s="140"/>
      <c r="J208" s="140"/>
      <c r="L208" s="130"/>
      <c r="M208" s="130"/>
      <c r="N208" s="130"/>
      <c r="O208" s="130"/>
      <c r="P208" s="130"/>
      <c r="Q208" s="130"/>
      <c r="R208" s="130"/>
      <c r="S208" s="130"/>
      <c r="T208" s="130"/>
      <c r="U208" s="130"/>
      <c r="V208" s="130"/>
      <c r="W208" s="130"/>
      <c r="X208" s="130"/>
    </row>
    <row r="209" spans="1:24" s="130" customFormat="1">
      <c r="A209" s="10"/>
      <c r="B209" s="10"/>
      <c r="C209" s="10"/>
      <c r="D209" s="10"/>
      <c r="E209" s="10"/>
      <c r="F209" s="10"/>
      <c r="G209" s="10"/>
      <c r="H209" s="10"/>
      <c r="I209" s="10"/>
      <c r="J209" s="10"/>
      <c r="K209" s="131"/>
    </row>
    <row r="210" spans="1:24" s="130" customFormat="1">
      <c r="A210" s="10"/>
      <c r="B210" s="10"/>
      <c r="C210" s="10"/>
      <c r="D210" s="10"/>
      <c r="E210" s="10"/>
      <c r="F210" s="10"/>
      <c r="G210" s="10"/>
      <c r="H210" s="10"/>
      <c r="I210" s="10"/>
      <c r="J210" s="10"/>
      <c r="K210" s="131"/>
    </row>
    <row r="211" spans="1:24" s="130" customFormat="1">
      <c r="A211" s="10"/>
      <c r="B211" s="10"/>
      <c r="C211" s="10"/>
      <c r="D211" s="10"/>
      <c r="E211" s="10"/>
      <c r="F211" s="10"/>
      <c r="G211" s="10"/>
      <c r="H211" s="10"/>
      <c r="I211" s="10"/>
      <c r="J211" s="10"/>
      <c r="K211" s="131"/>
    </row>
    <row r="212" spans="1:24" s="130" customFormat="1">
      <c r="A212" s="10"/>
      <c r="B212" s="10"/>
      <c r="C212" s="10"/>
      <c r="D212" s="10"/>
      <c r="E212" s="10"/>
      <c r="F212" s="10"/>
      <c r="G212" s="10"/>
      <c r="H212" s="10"/>
      <c r="I212" s="10"/>
      <c r="J212" s="10"/>
      <c r="K212" s="131"/>
    </row>
    <row r="213" spans="1:24" s="130" customFormat="1">
      <c r="A213" s="10"/>
      <c r="B213" s="10"/>
      <c r="C213" s="10"/>
      <c r="D213" s="10"/>
      <c r="E213" s="10"/>
      <c r="F213" s="10"/>
      <c r="G213" s="10"/>
      <c r="H213" s="10"/>
      <c r="I213" s="10"/>
      <c r="J213" s="10"/>
      <c r="K213" s="131"/>
    </row>
    <row r="214" spans="1:24" s="130" customFormat="1">
      <c r="A214" s="133"/>
      <c r="B214" s="10"/>
      <c r="C214" s="10"/>
      <c r="D214" s="10"/>
      <c r="E214" s="10"/>
      <c r="F214" s="10"/>
      <c r="G214" s="10"/>
      <c r="H214" s="10"/>
      <c r="I214" s="10"/>
      <c r="J214" s="10"/>
      <c r="K214" s="131"/>
    </row>
    <row r="215" spans="1:24" s="131" customFormat="1">
      <c r="A215" s="138" t="s">
        <v>217</v>
      </c>
      <c r="B215" s="10"/>
      <c r="C215" s="10"/>
      <c r="D215" s="10"/>
      <c r="E215" s="10"/>
      <c r="F215" s="10"/>
      <c r="G215" s="10"/>
      <c r="H215" s="10"/>
      <c r="I215" s="10"/>
      <c r="J215" s="10"/>
      <c r="L215" s="130"/>
      <c r="M215" s="130"/>
      <c r="N215" s="130"/>
      <c r="O215" s="130"/>
      <c r="P215" s="130"/>
      <c r="Q215" s="130"/>
      <c r="R215" s="130"/>
      <c r="S215" s="130"/>
      <c r="T215" s="130"/>
      <c r="U215" s="130"/>
      <c r="V215" s="130"/>
      <c r="W215" s="130"/>
      <c r="X215" s="130"/>
    </row>
    <row r="216" spans="1:24" s="131" customFormat="1">
      <c r="A216" s="138"/>
      <c r="B216" s="10"/>
      <c r="C216" s="10"/>
      <c r="D216" s="10"/>
      <c r="E216" s="10"/>
      <c r="F216" s="10"/>
      <c r="G216" s="10"/>
      <c r="H216" s="10"/>
      <c r="I216" s="10"/>
      <c r="J216" s="10"/>
      <c r="L216" s="130"/>
      <c r="M216" s="130"/>
      <c r="N216" s="130"/>
      <c r="O216" s="130"/>
      <c r="P216" s="130"/>
      <c r="Q216" s="130"/>
      <c r="R216" s="130"/>
      <c r="S216" s="130"/>
      <c r="T216" s="130"/>
      <c r="U216" s="130"/>
      <c r="V216" s="130"/>
      <c r="W216" s="130"/>
      <c r="X216" s="130"/>
    </row>
    <row r="217" spans="1:24" s="131" customFormat="1">
      <c r="A217" s="139"/>
      <c r="B217" s="10"/>
      <c r="C217" s="10"/>
      <c r="D217" s="10"/>
      <c r="E217" s="10"/>
      <c r="F217" s="10"/>
      <c r="G217" s="10"/>
      <c r="H217" s="10"/>
      <c r="I217" s="10"/>
      <c r="J217" s="10"/>
      <c r="L217" s="130"/>
      <c r="M217" s="130"/>
      <c r="N217" s="130"/>
      <c r="O217" s="130"/>
      <c r="P217" s="130"/>
      <c r="Q217" s="130"/>
      <c r="R217" s="130"/>
      <c r="S217" s="130"/>
      <c r="T217" s="130"/>
      <c r="U217" s="130"/>
      <c r="V217" s="130"/>
      <c r="W217" s="130"/>
      <c r="X217" s="130"/>
    </row>
    <row r="218" spans="1:24" s="131" customFormat="1">
      <c r="A218" s="139" t="s">
        <v>250</v>
      </c>
      <c r="B218" s="10"/>
      <c r="C218" s="10"/>
      <c r="D218" s="10"/>
      <c r="E218" s="10"/>
      <c r="F218" s="10"/>
      <c r="G218" s="10"/>
      <c r="H218" s="10"/>
      <c r="I218" s="10"/>
      <c r="J218" s="10"/>
      <c r="L218" s="130"/>
      <c r="M218" s="130"/>
      <c r="N218" s="130"/>
      <c r="O218" s="130"/>
      <c r="P218" s="130"/>
      <c r="Q218" s="130"/>
      <c r="R218" s="130"/>
      <c r="S218" s="130"/>
      <c r="T218" s="130"/>
      <c r="U218" s="130"/>
      <c r="V218" s="130"/>
      <c r="W218" s="130"/>
      <c r="X218" s="130"/>
    </row>
    <row r="219" spans="1:24" s="131" customFormat="1">
      <c r="A219" s="139"/>
      <c r="B219" s="10"/>
      <c r="C219" s="10"/>
      <c r="D219" s="10"/>
      <c r="E219" s="10"/>
      <c r="F219" s="10"/>
      <c r="G219" s="10"/>
      <c r="H219" s="10"/>
      <c r="I219" s="10"/>
      <c r="J219" s="10"/>
      <c r="L219" s="130"/>
      <c r="M219" s="130"/>
      <c r="N219" s="130"/>
      <c r="O219" s="130"/>
      <c r="P219" s="130"/>
      <c r="Q219" s="130"/>
      <c r="R219" s="130"/>
      <c r="S219" s="130"/>
      <c r="T219" s="130"/>
      <c r="U219" s="130"/>
      <c r="V219" s="130"/>
      <c r="W219" s="130"/>
      <c r="X219" s="130"/>
    </row>
    <row r="220" spans="1:24">
      <c r="A220" s="26"/>
      <c r="B220" s="23"/>
      <c r="C220" s="26"/>
      <c r="D220" s="26"/>
      <c r="E220" s="26"/>
      <c r="F220" s="26"/>
      <c r="G220" s="26"/>
    </row>
    <row r="221" spans="1:24">
      <c r="A221" s="26"/>
      <c r="B221" s="23"/>
      <c r="C221" s="26"/>
      <c r="D221" s="26"/>
      <c r="E221" s="26"/>
      <c r="F221" s="26"/>
      <c r="G221" s="26"/>
    </row>
    <row r="222" spans="1:24">
      <c r="A222" s="26"/>
      <c r="B222" s="23"/>
      <c r="C222" s="26"/>
      <c r="D222" s="26"/>
      <c r="E222" s="26"/>
      <c r="F222" s="26"/>
      <c r="G222" s="26"/>
    </row>
    <row r="223" spans="1:24">
      <c r="A223" s="26"/>
      <c r="B223" s="23"/>
      <c r="C223" s="26"/>
      <c r="D223" s="26"/>
      <c r="E223" s="26"/>
      <c r="F223" s="26"/>
      <c r="G223" s="26"/>
    </row>
    <row r="224" spans="1:24">
      <c r="A224" s="26"/>
      <c r="B224" s="23"/>
      <c r="C224" s="26"/>
      <c r="D224" s="26"/>
      <c r="E224" s="26"/>
      <c r="F224" s="26"/>
      <c r="G224" s="26"/>
    </row>
    <row r="225" spans="1:7">
      <c r="A225" s="26"/>
      <c r="B225" s="23"/>
      <c r="C225" s="26"/>
      <c r="D225" s="26"/>
      <c r="E225" s="26"/>
      <c r="F225" s="26"/>
      <c r="G225" s="26"/>
    </row>
    <row r="226" spans="1:7">
      <c r="A226" s="26"/>
      <c r="B226" s="23"/>
      <c r="C226" s="26"/>
      <c r="D226" s="26"/>
      <c r="E226" s="26"/>
      <c r="F226" s="26"/>
      <c r="G226" s="26"/>
    </row>
    <row r="227" spans="1:7">
      <c r="A227" s="26"/>
      <c r="B227" s="23"/>
      <c r="C227" s="26"/>
      <c r="D227" s="26"/>
      <c r="E227" s="26"/>
      <c r="F227" s="26"/>
      <c r="G227" s="26"/>
    </row>
    <row r="228" spans="1:7">
      <c r="A228" s="26"/>
      <c r="B228" s="23"/>
      <c r="C228" s="26"/>
      <c r="D228" s="26"/>
      <c r="E228" s="26"/>
      <c r="F228" s="26"/>
      <c r="G228" s="26"/>
    </row>
    <row r="229" spans="1:7">
      <c r="A229" s="26"/>
      <c r="B229" s="23"/>
      <c r="C229" s="26"/>
      <c r="D229" s="26"/>
      <c r="E229" s="26"/>
      <c r="F229" s="26"/>
      <c r="G229" s="26"/>
    </row>
    <row r="230" spans="1:7">
      <c r="A230" s="26"/>
      <c r="B230" s="23"/>
      <c r="C230" s="26"/>
      <c r="D230" s="26"/>
      <c r="E230" s="26"/>
      <c r="F230" s="26"/>
      <c r="G230" s="26"/>
    </row>
    <row r="231" spans="1:7">
      <c r="A231" s="26"/>
      <c r="B231" s="23"/>
      <c r="C231" s="26"/>
      <c r="D231" s="26"/>
      <c r="E231" s="26"/>
      <c r="F231" s="26"/>
      <c r="G231" s="26"/>
    </row>
    <row r="232" spans="1:7">
      <c r="A232" s="26"/>
      <c r="B232" s="23"/>
      <c r="C232" s="26"/>
      <c r="D232" s="26"/>
      <c r="E232" s="26"/>
      <c r="F232" s="26"/>
      <c r="G232" s="26"/>
    </row>
    <row r="233" spans="1:7">
      <c r="A233" s="26"/>
      <c r="B233" s="23"/>
      <c r="C233" s="26"/>
      <c r="D233" s="26"/>
      <c r="E233" s="26"/>
      <c r="F233" s="26"/>
      <c r="G233" s="26"/>
    </row>
    <row r="236" spans="1:7" ht="186" customHeight="1"/>
    <row r="239" spans="1:7" ht="90" customHeight="1"/>
    <row r="240" spans="1:7" ht="53.25" customHeight="1"/>
    <row r="241" spans="1:10" ht="46.5" customHeight="1"/>
    <row r="242" spans="1:10" ht="36" customHeight="1"/>
    <row r="243" spans="1:10" ht="72.75" customHeight="1"/>
    <row r="244" spans="1:10">
      <c r="A244" s="11" t="str">
        <f>A2</f>
        <v>LITERACY 4 LIFE</v>
      </c>
    </row>
    <row r="245" spans="1:10">
      <c r="A245" s="11" t="str">
        <f>A3</f>
        <v>STATEMENT OF AFFAIRS FOR THE PERIOD ENDED 31ST DECEMBER 2025</v>
      </c>
    </row>
    <row r="246" spans="1:10">
      <c r="A246" s="11"/>
    </row>
    <row r="247" spans="1:10">
      <c r="A247" s="11"/>
    </row>
    <row r="248" spans="1:10">
      <c r="A248" s="17" t="s">
        <v>251</v>
      </c>
    </row>
    <row r="249" spans="1:10">
      <c r="A249" s="17"/>
    </row>
    <row r="251" spans="1:10">
      <c r="A251" s="11" t="s">
        <v>51</v>
      </c>
      <c r="D251" s="13" t="s">
        <v>52</v>
      </c>
      <c r="E251" s="13"/>
      <c r="J251" s="128">
        <v>2025</v>
      </c>
    </row>
    <row r="252" spans="1:10">
      <c r="D252" s="32"/>
      <c r="E252" s="32"/>
      <c r="J252" s="128" t="s">
        <v>0</v>
      </c>
    </row>
    <row r="253" spans="1:10">
      <c r="A253" s="17" t="s">
        <v>53</v>
      </c>
      <c r="D253" s="32"/>
      <c r="E253" s="32"/>
      <c r="J253" s="33"/>
    </row>
    <row r="254" spans="1:10">
      <c r="A254" s="26" t="s">
        <v>54</v>
      </c>
      <c r="D254" s="32">
        <v>13</v>
      </c>
      <c r="E254" s="32"/>
      <c r="J254" s="34">
        <f>J636</f>
        <v>20231.3</v>
      </c>
    </row>
    <row r="255" spans="1:10">
      <c r="A255" s="11"/>
      <c r="D255" s="32"/>
      <c r="E255" s="32"/>
      <c r="J255" s="33"/>
    </row>
    <row r="256" spans="1:10">
      <c r="A256" s="17" t="s">
        <v>55</v>
      </c>
      <c r="D256" s="32"/>
      <c r="E256" s="32"/>
      <c r="J256" s="33"/>
    </row>
    <row r="257" spans="1:12">
      <c r="A257" s="10" t="s">
        <v>133</v>
      </c>
      <c r="D257" s="32">
        <v>8</v>
      </c>
      <c r="E257" s="32"/>
      <c r="J257" s="33">
        <f>J568</f>
        <v>2900</v>
      </c>
    </row>
    <row r="258" spans="1:12">
      <c r="A258" s="10" t="s">
        <v>56</v>
      </c>
      <c r="D258" s="32">
        <v>7</v>
      </c>
      <c r="E258" s="32"/>
      <c r="J258" s="33">
        <f>J560</f>
        <v>1404</v>
      </c>
    </row>
    <row r="259" spans="1:12">
      <c r="A259" s="10" t="s">
        <v>57</v>
      </c>
      <c r="D259" s="32">
        <v>9</v>
      </c>
      <c r="E259" s="32"/>
      <c r="J259" s="33">
        <f>J575</f>
        <v>1000</v>
      </c>
    </row>
    <row r="260" spans="1:12">
      <c r="D260" s="32"/>
      <c r="E260" s="32"/>
      <c r="J260" s="35">
        <f>SUM(J257:J259)</f>
        <v>5304</v>
      </c>
    </row>
    <row r="261" spans="1:12">
      <c r="D261" s="32"/>
      <c r="E261" s="32"/>
      <c r="J261" s="33"/>
    </row>
    <row r="262" spans="1:12" ht="24.75" customHeight="1" thickBot="1">
      <c r="A262" s="17" t="s">
        <v>58</v>
      </c>
      <c r="D262" s="32"/>
      <c r="E262" s="32"/>
      <c r="J262" s="36">
        <f>J254+J260</f>
        <v>25535.3</v>
      </c>
    </row>
    <row r="263" spans="1:12" ht="19.5" thickTop="1">
      <c r="C263" s="32"/>
      <c r="D263" s="32"/>
      <c r="E263" s="32"/>
      <c r="J263" s="33"/>
    </row>
    <row r="264" spans="1:12">
      <c r="A264" s="11" t="s">
        <v>195</v>
      </c>
      <c r="D264" s="32"/>
      <c r="E264" s="32"/>
      <c r="J264" s="33"/>
    </row>
    <row r="265" spans="1:12">
      <c r="A265" s="11"/>
      <c r="D265" s="32"/>
      <c r="E265" s="32"/>
      <c r="J265" s="33"/>
    </row>
    <row r="266" spans="1:12">
      <c r="A266" s="17" t="s">
        <v>194</v>
      </c>
      <c r="D266" s="32"/>
      <c r="E266" s="32"/>
      <c r="J266" s="33"/>
    </row>
    <row r="267" spans="1:12" ht="24.75" customHeight="1">
      <c r="D267" s="32"/>
      <c r="E267" s="32"/>
      <c r="J267" s="33"/>
    </row>
    <row r="268" spans="1:12">
      <c r="A268" s="10" t="s">
        <v>196</v>
      </c>
      <c r="D268" s="32"/>
      <c r="E268" s="32"/>
      <c r="J268" s="33">
        <f>J330</f>
        <v>7935.2999999999884</v>
      </c>
      <c r="K268" s="153"/>
    </row>
    <row r="269" spans="1:12">
      <c r="A269" s="10" t="s">
        <v>193</v>
      </c>
      <c r="D269" s="32"/>
      <c r="E269" s="32"/>
      <c r="J269" s="34">
        <f>J649</f>
        <v>17300</v>
      </c>
      <c r="K269" s="154"/>
      <c r="L269" s="154"/>
    </row>
    <row r="270" spans="1:12">
      <c r="A270" s="17" t="s">
        <v>59</v>
      </c>
      <c r="D270" s="32"/>
      <c r="E270" s="32"/>
      <c r="J270" s="34">
        <f>SUM(J267:J269)</f>
        <v>25235.299999999988</v>
      </c>
      <c r="K270" s="153"/>
      <c r="L270" s="154"/>
    </row>
    <row r="271" spans="1:12">
      <c r="D271" s="32"/>
      <c r="E271" s="32"/>
      <c r="J271" s="33"/>
    </row>
    <row r="272" spans="1:12">
      <c r="A272" s="17" t="s">
        <v>60</v>
      </c>
      <c r="D272" s="32"/>
      <c r="E272" s="32"/>
      <c r="J272" s="33"/>
    </row>
    <row r="273" spans="1:13" ht="23.25" customHeight="1">
      <c r="A273" s="10" t="s">
        <v>8</v>
      </c>
      <c r="D273" s="32">
        <v>12</v>
      </c>
      <c r="E273" s="32"/>
      <c r="J273" s="34">
        <v>0</v>
      </c>
    </row>
    <row r="274" spans="1:13">
      <c r="D274" s="32"/>
      <c r="E274" s="32"/>
      <c r="J274" s="33"/>
    </row>
    <row r="275" spans="1:13">
      <c r="A275" s="17" t="s">
        <v>61</v>
      </c>
      <c r="D275" s="32"/>
      <c r="E275" s="32"/>
      <c r="J275" s="33"/>
    </row>
    <row r="276" spans="1:13">
      <c r="A276" s="10" t="s">
        <v>62</v>
      </c>
      <c r="D276" s="39">
        <v>11</v>
      </c>
      <c r="E276" s="15"/>
      <c r="J276" s="33">
        <f>J598</f>
        <v>300</v>
      </c>
    </row>
    <row r="277" spans="1:13">
      <c r="D277" s="39"/>
      <c r="E277" s="15"/>
      <c r="J277" s="33"/>
    </row>
    <row r="278" spans="1:13">
      <c r="D278" s="15"/>
      <c r="E278" s="15"/>
      <c r="J278" s="35">
        <f>SUM(J276:J277)</f>
        <v>300</v>
      </c>
    </row>
    <row r="279" spans="1:13">
      <c r="D279" s="15"/>
      <c r="E279" s="15"/>
      <c r="J279" s="33"/>
    </row>
    <row r="280" spans="1:13" ht="19.5" thickBot="1">
      <c r="A280" s="17" t="s">
        <v>197</v>
      </c>
      <c r="D280" s="32"/>
      <c r="E280" s="32"/>
      <c r="J280" s="36">
        <f>J278+J273+J270</f>
        <v>25535.299999999988</v>
      </c>
      <c r="K280" s="153"/>
      <c r="L280" s="155"/>
      <c r="M280" s="156"/>
    </row>
    <row r="281" spans="1:13" ht="19.5" thickTop="1">
      <c r="J281" s="17"/>
      <c r="K281" s="153"/>
      <c r="M281" s="156"/>
    </row>
    <row r="282" spans="1:13">
      <c r="J282" s="17"/>
      <c r="K282" s="153"/>
    </row>
    <row r="283" spans="1:13">
      <c r="J283" s="17"/>
      <c r="K283" s="153"/>
    </row>
    <row r="284" spans="1:13">
      <c r="A284" s="17" t="s">
        <v>63</v>
      </c>
      <c r="F284" s="17" t="s">
        <v>63</v>
      </c>
      <c r="G284" s="41"/>
      <c r="J284" s="17"/>
    </row>
    <row r="285" spans="1:13">
      <c r="A285" s="17" t="s">
        <v>64</v>
      </c>
      <c r="F285" s="17" t="s">
        <v>64</v>
      </c>
      <c r="G285" s="17"/>
      <c r="H285" s="17"/>
      <c r="I285" s="17"/>
    </row>
    <row r="286" spans="1:13">
      <c r="A286" s="17"/>
      <c r="F286" s="17"/>
      <c r="G286" s="17"/>
      <c r="H286" s="17"/>
      <c r="I286" s="17"/>
    </row>
    <row r="287" spans="1:13">
      <c r="A287" s="23" t="str">
        <f>A194</f>
        <v>Dated:  10th January, 2026</v>
      </c>
      <c r="F287" s="23" t="str">
        <f>A194</f>
        <v>Dated:  10th January, 2026</v>
      </c>
      <c r="G287" s="23"/>
    </row>
    <row r="288" spans="1:13">
      <c r="A288" s="17"/>
      <c r="H288" s="17"/>
      <c r="I288" s="17"/>
    </row>
    <row r="289" spans="1:1" ht="22.5" customHeight="1"/>
    <row r="290" spans="1:1">
      <c r="A290" s="10" t="s">
        <v>138</v>
      </c>
    </row>
    <row r="296" spans="1:1" ht="98.1" customHeight="1"/>
    <row r="297" spans="1:1" ht="89.1" customHeight="1"/>
    <row r="298" spans="1:1" ht="15.75" customHeight="1"/>
    <row r="299" spans="1:1" ht="24.75" customHeight="1"/>
    <row r="300" spans="1:1" ht="18" customHeight="1"/>
    <row r="301" spans="1:1">
      <c r="A301" s="11" t="str">
        <f>A2</f>
        <v>LITERACY 4 LIFE</v>
      </c>
    </row>
    <row r="302" spans="1:1">
      <c r="A302" s="11" t="str">
        <f>A3</f>
        <v>STATEMENT OF AFFAIRS FOR THE PERIOD ENDED 31ST DECEMBER 2025</v>
      </c>
    </row>
    <row r="303" spans="1:1">
      <c r="A303" s="11"/>
    </row>
    <row r="304" spans="1:1">
      <c r="A304" s="17"/>
    </row>
    <row r="305" spans="1:25">
      <c r="A305" s="17" t="s">
        <v>137</v>
      </c>
    </row>
    <row r="306" spans="1:25">
      <c r="A306" s="17"/>
    </row>
    <row r="308" spans="1:25">
      <c r="J308" s="128">
        <f>J251</f>
        <v>2025</v>
      </c>
    </row>
    <row r="309" spans="1:25">
      <c r="D309" s="13" t="s">
        <v>52</v>
      </c>
      <c r="E309" s="13"/>
      <c r="J309" s="128" t="s">
        <v>0</v>
      </c>
    </row>
    <row r="310" spans="1:25">
      <c r="J310" s="105"/>
    </row>
    <row r="311" spans="1:25">
      <c r="A311" s="10" t="s">
        <v>166</v>
      </c>
      <c r="D311" s="32">
        <v>3</v>
      </c>
      <c r="E311" s="32"/>
      <c r="J311" s="107">
        <f>J498</f>
        <v>79500</v>
      </c>
    </row>
    <row r="312" spans="1:25">
      <c r="A312" s="10" t="s">
        <v>66</v>
      </c>
      <c r="D312" s="32">
        <v>5</v>
      </c>
      <c r="E312" s="32"/>
      <c r="J312" s="108">
        <f>-J515</f>
        <v>-23389.35</v>
      </c>
    </row>
    <row r="313" spans="1:25">
      <c r="D313" s="32"/>
      <c r="E313" s="32"/>
      <c r="J313" s="107"/>
    </row>
    <row r="314" spans="1:25">
      <c r="A314" s="17" t="s">
        <v>198</v>
      </c>
      <c r="D314" s="32"/>
      <c r="E314" s="32"/>
      <c r="J314" s="107">
        <f>SUM(J311:J312)</f>
        <v>56110.65</v>
      </c>
    </row>
    <row r="315" spans="1:25">
      <c r="D315" s="32"/>
      <c r="E315" s="32"/>
      <c r="J315" s="107"/>
    </row>
    <row r="316" spans="1:25">
      <c r="A316" s="10" t="s">
        <v>67</v>
      </c>
      <c r="D316" s="32">
        <v>4</v>
      </c>
      <c r="E316" s="32"/>
      <c r="J316" s="109">
        <f>J502</f>
        <v>13400</v>
      </c>
    </row>
    <row r="317" spans="1:25">
      <c r="J317" s="128"/>
    </row>
    <row r="318" spans="1:25">
      <c r="D318" s="13"/>
      <c r="E318" s="13"/>
      <c r="J318" s="128"/>
    </row>
    <row r="319" spans="1:25" s="102" customFormat="1" ht="19.5" thickBot="1">
      <c r="A319" s="17"/>
      <c r="B319" s="17"/>
      <c r="C319" s="17"/>
      <c r="D319" s="17"/>
      <c r="E319" s="17"/>
      <c r="F319" s="17"/>
      <c r="G319" s="17"/>
      <c r="H319" s="17"/>
      <c r="I319" s="17"/>
      <c r="J319" s="110">
        <f>J314+J316</f>
        <v>69510.649999999994</v>
      </c>
      <c r="K319" s="157"/>
      <c r="L319" s="157"/>
      <c r="M319" s="158"/>
      <c r="N319" s="157"/>
      <c r="O319" s="157"/>
      <c r="P319" s="157"/>
      <c r="Q319" s="157"/>
      <c r="R319" s="157"/>
      <c r="S319" s="157"/>
      <c r="T319" s="157"/>
      <c r="U319" s="157"/>
      <c r="V319" s="157"/>
      <c r="W319" s="157"/>
      <c r="X319" s="157"/>
      <c r="Y319" s="157"/>
    </row>
    <row r="320" spans="1:25" s="102" customFormat="1" ht="19.5" thickTop="1">
      <c r="A320" s="17"/>
      <c r="B320" s="17"/>
      <c r="C320" s="17"/>
      <c r="D320" s="17"/>
      <c r="E320" s="17"/>
      <c r="F320" s="17"/>
      <c r="G320" s="17"/>
      <c r="H320" s="17"/>
      <c r="I320" s="17"/>
      <c r="J320" s="121"/>
      <c r="K320" s="157"/>
      <c r="L320" s="157"/>
      <c r="M320" s="158"/>
      <c r="N320" s="157"/>
      <c r="O320" s="157"/>
      <c r="P320" s="157"/>
      <c r="Q320" s="157"/>
      <c r="R320" s="157"/>
      <c r="S320" s="157"/>
      <c r="T320" s="157"/>
      <c r="U320" s="157"/>
      <c r="V320" s="157"/>
      <c r="W320" s="157"/>
      <c r="X320" s="157"/>
      <c r="Y320" s="157"/>
    </row>
    <row r="321" spans="1:25">
      <c r="A321" s="10" t="s">
        <v>68</v>
      </c>
      <c r="D321" s="39">
        <v>6</v>
      </c>
      <c r="E321" s="39"/>
      <c r="J321" s="108">
        <f>-J535</f>
        <v>-73644.05</v>
      </c>
      <c r="L321" s="159"/>
    </row>
    <row r="322" spans="1:25">
      <c r="D322" s="39"/>
      <c r="E322" s="39"/>
      <c r="J322" s="122"/>
      <c r="L322" s="159"/>
    </row>
    <row r="323" spans="1:25">
      <c r="D323" s="32"/>
      <c r="E323" s="32"/>
      <c r="J323" s="107"/>
    </row>
    <row r="324" spans="1:25">
      <c r="A324" s="17" t="s">
        <v>192</v>
      </c>
      <c r="D324" s="32"/>
      <c r="E324" s="32"/>
      <c r="J324" s="107">
        <f>J319+J321</f>
        <v>-4133.4000000000087</v>
      </c>
    </row>
    <row r="325" spans="1:25">
      <c r="D325" s="32"/>
      <c r="E325" s="32"/>
      <c r="J325" s="107"/>
      <c r="L325" s="153"/>
    </row>
    <row r="326" spans="1:25" s="22" customFormat="1">
      <c r="A326" s="10"/>
      <c r="B326" s="10"/>
      <c r="C326" s="10"/>
      <c r="D326" s="32"/>
      <c r="E326" s="32"/>
      <c r="F326" s="10"/>
      <c r="G326" s="10"/>
      <c r="H326" s="10"/>
      <c r="I326" s="10"/>
      <c r="J326" s="107"/>
      <c r="K326" s="130"/>
      <c r="L326" s="130"/>
      <c r="M326" s="148"/>
      <c r="N326" s="130"/>
      <c r="O326" s="130"/>
      <c r="P326" s="130"/>
      <c r="Q326" s="130"/>
      <c r="R326" s="130"/>
      <c r="S326" s="130"/>
      <c r="T326" s="130"/>
      <c r="U326" s="130"/>
      <c r="V326" s="130"/>
      <c r="W326" s="130"/>
      <c r="X326" s="130"/>
      <c r="Y326" s="148"/>
    </row>
    <row r="327" spans="1:25" s="22" customFormat="1">
      <c r="A327" s="17" t="s">
        <v>199</v>
      </c>
      <c r="B327" s="10"/>
      <c r="C327" s="10"/>
      <c r="D327" s="32"/>
      <c r="E327" s="32"/>
      <c r="F327" s="10"/>
      <c r="G327" s="10"/>
      <c r="H327" s="10"/>
      <c r="I327" s="10"/>
      <c r="J327" s="109">
        <f>'L4L-FinStatement_2024'!J327</f>
        <v>12068.699999999997</v>
      </c>
      <c r="K327" s="130"/>
      <c r="L327" s="130"/>
      <c r="M327" s="148"/>
      <c r="N327" s="130"/>
      <c r="O327" s="130"/>
      <c r="P327" s="130"/>
      <c r="Q327" s="130"/>
      <c r="R327" s="130"/>
      <c r="S327" s="130"/>
      <c r="T327" s="130"/>
      <c r="U327" s="130"/>
      <c r="V327" s="130"/>
      <c r="W327" s="130"/>
      <c r="X327" s="130"/>
      <c r="Y327" s="148"/>
    </row>
    <row r="328" spans="1:25" s="22" customFormat="1">
      <c r="A328" s="10"/>
      <c r="B328" s="10"/>
      <c r="C328" s="10"/>
      <c r="D328" s="32"/>
      <c r="E328" s="32"/>
      <c r="F328" s="10"/>
      <c r="G328" s="10"/>
      <c r="H328" s="10"/>
      <c r="I328" s="10"/>
      <c r="J328" s="107"/>
      <c r="K328" s="130"/>
      <c r="L328" s="130"/>
      <c r="M328" s="148"/>
      <c r="N328" s="130"/>
      <c r="O328" s="130"/>
      <c r="P328" s="130"/>
      <c r="Q328" s="130"/>
      <c r="R328" s="130"/>
      <c r="S328" s="130"/>
      <c r="T328" s="130"/>
      <c r="U328" s="130"/>
      <c r="V328" s="130"/>
      <c r="W328" s="130"/>
      <c r="X328" s="130"/>
      <c r="Y328" s="148"/>
    </row>
    <row r="329" spans="1:25" s="22" customFormat="1">
      <c r="A329" s="17"/>
      <c r="B329" s="10"/>
      <c r="C329" s="10"/>
      <c r="D329" s="32"/>
      <c r="E329" s="32"/>
      <c r="F329" s="10"/>
      <c r="G329" s="10"/>
      <c r="H329" s="10"/>
      <c r="I329" s="10"/>
      <c r="J329" s="107"/>
      <c r="K329" s="130"/>
      <c r="L329" s="130"/>
      <c r="M329" s="148"/>
      <c r="N329" s="130"/>
      <c r="O329" s="130"/>
      <c r="P329" s="130"/>
      <c r="Q329" s="130"/>
      <c r="R329" s="130"/>
      <c r="S329" s="130"/>
      <c r="T329" s="130"/>
      <c r="U329" s="130"/>
      <c r="V329" s="130"/>
      <c r="W329" s="130"/>
      <c r="X329" s="130"/>
      <c r="Y329" s="148"/>
    </row>
    <row r="330" spans="1:25" s="22" customFormat="1" ht="19.5" thickBot="1">
      <c r="A330" s="17" t="s">
        <v>240</v>
      </c>
      <c r="B330" s="10"/>
      <c r="C330" s="10"/>
      <c r="D330" s="10"/>
      <c r="E330" s="10"/>
      <c r="F330" s="10"/>
      <c r="G330" s="10"/>
      <c r="H330" s="10"/>
      <c r="I330" s="10"/>
      <c r="J330" s="110">
        <f>J324+J327</f>
        <v>7935.2999999999884</v>
      </c>
      <c r="K330" s="155"/>
      <c r="L330" s="154"/>
      <c r="M330" s="148"/>
      <c r="N330" s="130"/>
      <c r="O330" s="130"/>
      <c r="P330" s="130"/>
      <c r="Q330" s="130"/>
      <c r="R330" s="130"/>
      <c r="S330" s="130"/>
      <c r="T330" s="130"/>
      <c r="U330" s="130"/>
      <c r="V330" s="130"/>
      <c r="W330" s="130"/>
      <c r="X330" s="130"/>
      <c r="Y330" s="148"/>
    </row>
    <row r="331" spans="1:25" ht="19.5" thickTop="1"/>
    <row r="336" spans="1:25" s="22" customFormat="1">
      <c r="A336" s="10" t="s">
        <v>65</v>
      </c>
      <c r="B336" s="10"/>
      <c r="C336" s="10"/>
      <c r="D336" s="10"/>
      <c r="E336" s="10"/>
      <c r="F336" s="10"/>
      <c r="G336" s="10"/>
      <c r="H336" s="10"/>
      <c r="I336" s="10"/>
      <c r="J336" s="10"/>
      <c r="K336" s="130"/>
      <c r="L336" s="130"/>
      <c r="M336" s="148"/>
      <c r="N336" s="130"/>
      <c r="O336" s="130"/>
      <c r="P336" s="130"/>
      <c r="Q336" s="130"/>
      <c r="R336" s="130"/>
      <c r="S336" s="130"/>
      <c r="T336" s="130"/>
      <c r="U336" s="130"/>
      <c r="V336" s="130"/>
      <c r="W336" s="130"/>
      <c r="X336" s="130"/>
      <c r="Y336" s="148"/>
    </row>
    <row r="352" spans="11:25" s="10" customFormat="1" ht="36.950000000000003" customHeight="1">
      <c r="K352" s="130"/>
      <c r="L352" s="130"/>
      <c r="M352" s="148"/>
      <c r="N352" s="130"/>
      <c r="O352" s="130"/>
      <c r="P352" s="130"/>
      <c r="Q352" s="130"/>
      <c r="R352" s="130"/>
      <c r="S352" s="130"/>
      <c r="T352" s="130"/>
      <c r="U352" s="130"/>
      <c r="V352" s="130"/>
      <c r="W352" s="130"/>
      <c r="X352" s="130"/>
      <c r="Y352" s="185"/>
    </row>
    <row r="353" spans="1:25" s="10" customFormat="1" ht="32.1" customHeight="1">
      <c r="K353" s="130"/>
      <c r="L353" s="130"/>
      <c r="M353" s="148"/>
      <c r="N353" s="130"/>
      <c r="O353" s="130"/>
      <c r="P353" s="130"/>
      <c r="Q353" s="130"/>
      <c r="R353" s="130"/>
      <c r="S353" s="130"/>
      <c r="T353" s="130"/>
      <c r="U353" s="130"/>
      <c r="V353" s="130"/>
      <c r="W353" s="130"/>
      <c r="X353" s="130"/>
      <c r="Y353" s="185"/>
    </row>
    <row r="354" spans="1:25" s="10" customFormat="1" ht="81.95" customHeight="1">
      <c r="K354" s="130"/>
      <c r="L354" s="130"/>
      <c r="M354" s="148"/>
      <c r="N354" s="130"/>
      <c r="O354" s="130"/>
      <c r="P354" s="130"/>
      <c r="Q354" s="130"/>
      <c r="R354" s="130"/>
      <c r="S354" s="130"/>
      <c r="T354" s="130"/>
      <c r="U354" s="130"/>
      <c r="V354" s="130"/>
      <c r="W354" s="130"/>
      <c r="X354" s="130"/>
      <c r="Y354" s="185"/>
    </row>
    <row r="355" spans="1:25" s="10" customFormat="1" ht="112.5" customHeight="1">
      <c r="K355" s="130"/>
      <c r="L355" s="130"/>
      <c r="M355" s="148"/>
      <c r="N355" s="130"/>
      <c r="O355" s="130"/>
      <c r="P355" s="130"/>
      <c r="Q355" s="130"/>
      <c r="R355" s="130"/>
      <c r="S355" s="130"/>
      <c r="T355" s="130"/>
      <c r="U355" s="130"/>
      <c r="V355" s="130"/>
      <c r="W355" s="130"/>
      <c r="X355" s="130"/>
      <c r="Y355" s="185"/>
    </row>
    <row r="356" spans="1:25" s="10" customFormat="1">
      <c r="A356" s="11" t="str">
        <f>A2</f>
        <v>LITERACY 4 LIFE</v>
      </c>
      <c r="K356" s="130"/>
      <c r="L356" s="130"/>
      <c r="M356" s="148"/>
      <c r="N356" s="130"/>
      <c r="O356" s="130"/>
      <c r="P356" s="130"/>
      <c r="Q356" s="130"/>
      <c r="R356" s="130"/>
      <c r="S356" s="130"/>
      <c r="T356" s="130"/>
      <c r="U356" s="130"/>
      <c r="V356" s="130"/>
      <c r="W356" s="130"/>
      <c r="X356" s="130"/>
      <c r="Y356" s="185"/>
    </row>
    <row r="357" spans="1:25" s="10" customFormat="1">
      <c r="A357" s="11" t="str">
        <f>A3</f>
        <v>STATEMENT OF AFFAIRS FOR THE PERIOD ENDED 31ST DECEMBER 2025</v>
      </c>
      <c r="K357" s="130"/>
      <c r="L357" s="130"/>
      <c r="M357" s="148"/>
      <c r="N357" s="130"/>
      <c r="O357" s="130"/>
      <c r="P357" s="130"/>
      <c r="Q357" s="130"/>
      <c r="R357" s="130"/>
      <c r="S357" s="130"/>
      <c r="T357" s="130"/>
      <c r="U357" s="130"/>
      <c r="V357" s="130"/>
      <c r="W357" s="130"/>
      <c r="X357" s="130"/>
      <c r="Y357" s="185"/>
    </row>
    <row r="358" spans="1:25" s="18" customFormat="1">
      <c r="A358" s="11"/>
      <c r="B358" s="10"/>
      <c r="C358" s="10"/>
      <c r="D358" s="10"/>
      <c r="E358" s="10"/>
      <c r="F358" s="10"/>
      <c r="G358" s="10"/>
      <c r="H358" s="10"/>
      <c r="I358" s="10"/>
      <c r="J358" s="10"/>
      <c r="K358" s="130"/>
      <c r="L358" s="130"/>
      <c r="M358" s="148"/>
      <c r="N358" s="130"/>
      <c r="O358" s="130"/>
      <c r="P358" s="130"/>
      <c r="Q358" s="130"/>
      <c r="R358" s="130"/>
      <c r="S358" s="130"/>
      <c r="T358" s="130"/>
      <c r="U358" s="130"/>
      <c r="V358" s="130"/>
      <c r="W358" s="130"/>
      <c r="X358" s="130"/>
      <c r="Y358" s="130"/>
    </row>
    <row r="360" spans="1:25" s="18" customFormat="1">
      <c r="A360" s="17" t="s">
        <v>69</v>
      </c>
      <c r="B360" s="10"/>
      <c r="C360" s="10"/>
      <c r="D360" s="10"/>
      <c r="E360" s="10"/>
      <c r="F360" s="10"/>
      <c r="G360" s="10"/>
      <c r="H360" s="10"/>
      <c r="I360" s="10"/>
      <c r="J360" s="10"/>
      <c r="K360" s="130"/>
      <c r="L360" s="130"/>
      <c r="M360" s="148"/>
      <c r="N360" s="130"/>
      <c r="O360" s="130"/>
      <c r="P360" s="130"/>
      <c r="Q360" s="130"/>
      <c r="R360" s="130"/>
      <c r="S360" s="130"/>
      <c r="T360" s="130"/>
      <c r="U360" s="130"/>
      <c r="V360" s="130"/>
      <c r="W360" s="130"/>
      <c r="X360" s="130"/>
      <c r="Y360" s="130"/>
    </row>
    <row r="363" spans="1:25" s="18" customFormat="1">
      <c r="A363" s="11" t="s">
        <v>70</v>
      </c>
      <c r="B363" s="10"/>
      <c r="C363" s="10"/>
      <c r="D363" s="10"/>
      <c r="E363" s="10"/>
      <c r="F363" s="10"/>
      <c r="G363" s="10"/>
      <c r="H363" s="10"/>
      <c r="I363" s="10"/>
      <c r="J363" s="10"/>
      <c r="K363" s="130"/>
      <c r="L363" s="130"/>
      <c r="M363" s="148"/>
      <c r="N363" s="130"/>
      <c r="O363" s="130"/>
      <c r="P363" s="130"/>
      <c r="Q363" s="130"/>
      <c r="R363" s="130"/>
      <c r="S363" s="130"/>
      <c r="T363" s="130"/>
      <c r="U363" s="130"/>
      <c r="V363" s="130"/>
      <c r="W363" s="130"/>
      <c r="X363" s="130"/>
      <c r="Y363" s="130"/>
    </row>
    <row r="365" spans="1:25" s="18" customFormat="1" ht="37.5" customHeight="1">
      <c r="A365" s="144" t="s">
        <v>214</v>
      </c>
      <c r="B365" s="144"/>
      <c r="C365" s="144"/>
      <c r="D365" s="144"/>
      <c r="E365" s="144"/>
      <c r="F365" s="144"/>
      <c r="G365" s="144"/>
      <c r="H365" s="144"/>
      <c r="I365" s="144"/>
      <c r="J365" s="144"/>
      <c r="K365" s="130"/>
      <c r="L365" s="130"/>
      <c r="M365" s="148"/>
      <c r="N365" s="130"/>
      <c r="O365" s="130"/>
      <c r="P365" s="130"/>
      <c r="Q365" s="130"/>
      <c r="R365" s="130"/>
      <c r="S365" s="130"/>
      <c r="T365" s="130"/>
      <c r="U365" s="130"/>
      <c r="V365" s="130"/>
      <c r="W365" s="130"/>
      <c r="X365" s="130"/>
      <c r="Y365" s="130"/>
    </row>
    <row r="368" spans="1:25" s="18" customFormat="1">
      <c r="A368" s="11" t="s">
        <v>71</v>
      </c>
      <c r="B368" s="10"/>
      <c r="C368" s="10"/>
      <c r="D368" s="10"/>
      <c r="E368" s="10"/>
      <c r="F368" s="10"/>
      <c r="G368" s="10"/>
      <c r="H368" s="10"/>
      <c r="I368" s="10"/>
      <c r="J368" s="10"/>
      <c r="K368" s="130"/>
      <c r="L368" s="130"/>
      <c r="M368" s="148"/>
      <c r="N368" s="130"/>
      <c r="O368" s="130"/>
      <c r="P368" s="130"/>
      <c r="Q368" s="130"/>
      <c r="R368" s="130"/>
      <c r="S368" s="130"/>
      <c r="T368" s="130"/>
      <c r="U368" s="130"/>
      <c r="V368" s="130"/>
      <c r="W368" s="130"/>
      <c r="X368" s="130"/>
      <c r="Y368" s="130"/>
    </row>
    <row r="370" spans="1:25" s="18" customFormat="1">
      <c r="A370" s="17" t="s">
        <v>72</v>
      </c>
      <c r="B370" s="10"/>
      <c r="C370" s="10"/>
      <c r="D370" s="10"/>
      <c r="E370" s="10"/>
      <c r="F370" s="10"/>
      <c r="G370" s="10"/>
      <c r="H370" s="10"/>
      <c r="I370" s="10"/>
      <c r="J370" s="10"/>
      <c r="K370" s="130"/>
      <c r="L370" s="130"/>
      <c r="M370" s="148"/>
      <c r="N370" s="130"/>
      <c r="O370" s="130"/>
      <c r="P370" s="130"/>
      <c r="Q370" s="130"/>
      <c r="R370" s="130"/>
      <c r="S370" s="130"/>
      <c r="T370" s="130"/>
      <c r="U370" s="130"/>
      <c r="V370" s="130"/>
      <c r="W370" s="130"/>
      <c r="X370" s="130"/>
      <c r="Y370" s="130"/>
    </row>
    <row r="371" spans="1:25" s="18" customFormat="1" ht="112.5" customHeight="1">
      <c r="A371" s="142" t="s">
        <v>73</v>
      </c>
      <c r="B371" s="142"/>
      <c r="C371" s="142"/>
      <c r="D371" s="142"/>
      <c r="E371" s="142"/>
      <c r="F371" s="142"/>
      <c r="G371" s="142"/>
      <c r="H371" s="142"/>
      <c r="I371" s="142"/>
      <c r="J371" s="142"/>
      <c r="K371" s="130"/>
      <c r="L371" s="130"/>
      <c r="M371" s="148"/>
      <c r="N371" s="130"/>
      <c r="O371" s="130"/>
      <c r="P371" s="130"/>
      <c r="Q371" s="130"/>
      <c r="R371" s="130"/>
      <c r="S371" s="130"/>
      <c r="T371" s="130"/>
      <c r="U371" s="130"/>
      <c r="V371" s="130"/>
      <c r="W371" s="130"/>
      <c r="X371" s="130"/>
      <c r="Y371" s="130"/>
    </row>
    <row r="373" spans="1:25" s="18" customFormat="1" ht="18" customHeight="1">
      <c r="A373" s="142" t="s">
        <v>74</v>
      </c>
      <c r="B373" s="142"/>
      <c r="C373" s="142"/>
      <c r="D373" s="142"/>
      <c r="E373" s="142"/>
      <c r="F373" s="142"/>
      <c r="G373" s="142"/>
      <c r="H373" s="142"/>
      <c r="I373" s="142"/>
      <c r="J373" s="142"/>
      <c r="K373" s="130"/>
      <c r="L373" s="130"/>
      <c r="M373" s="148"/>
      <c r="N373" s="130"/>
      <c r="O373" s="130"/>
      <c r="P373" s="130"/>
      <c r="Q373" s="130"/>
      <c r="R373" s="130"/>
      <c r="S373" s="130"/>
      <c r="T373" s="130"/>
      <c r="U373" s="130"/>
      <c r="V373" s="130"/>
      <c r="W373" s="130"/>
      <c r="X373" s="130"/>
      <c r="Y373" s="130"/>
    </row>
    <row r="375" spans="1:25" s="18" customFormat="1">
      <c r="A375" s="17" t="s">
        <v>75</v>
      </c>
      <c r="B375" s="10"/>
      <c r="C375" s="10"/>
      <c r="D375" s="10"/>
      <c r="E375" s="10"/>
      <c r="F375" s="10"/>
      <c r="G375" s="10"/>
      <c r="H375" s="10"/>
      <c r="I375" s="10"/>
      <c r="J375" s="10"/>
      <c r="K375" s="130"/>
      <c r="L375" s="130"/>
      <c r="M375" s="148"/>
      <c r="N375" s="130"/>
      <c r="O375" s="130"/>
      <c r="P375" s="130"/>
      <c r="Q375" s="130"/>
      <c r="R375" s="130"/>
      <c r="S375" s="130"/>
      <c r="T375" s="130"/>
      <c r="U375" s="130"/>
      <c r="V375" s="130"/>
      <c r="W375" s="130"/>
      <c r="X375" s="130"/>
      <c r="Y375" s="130"/>
    </row>
    <row r="376" spans="1:25" s="18" customFormat="1" ht="37.5" customHeight="1">
      <c r="A376" s="142" t="s">
        <v>76</v>
      </c>
      <c r="B376" s="142"/>
      <c r="C376" s="142"/>
      <c r="D376" s="142"/>
      <c r="E376" s="142"/>
      <c r="F376" s="142"/>
      <c r="G376" s="142"/>
      <c r="H376" s="142"/>
      <c r="I376" s="142"/>
      <c r="J376" s="142"/>
      <c r="K376" s="130"/>
      <c r="L376" s="130"/>
      <c r="M376" s="148"/>
      <c r="N376" s="130"/>
      <c r="O376" s="130"/>
      <c r="P376" s="130"/>
      <c r="Q376" s="130"/>
      <c r="R376" s="130"/>
      <c r="S376" s="130"/>
      <c r="T376" s="130"/>
      <c r="U376" s="130"/>
      <c r="V376" s="130"/>
      <c r="W376" s="130"/>
      <c r="X376" s="130"/>
      <c r="Y376" s="130"/>
    </row>
    <row r="378" spans="1:25" s="18" customFormat="1">
      <c r="A378" s="17" t="s">
        <v>77</v>
      </c>
      <c r="B378" s="10"/>
      <c r="C378" s="10"/>
      <c r="D378" s="10"/>
      <c r="E378" s="10"/>
      <c r="F378" s="10"/>
      <c r="G378" s="10"/>
      <c r="H378" s="10"/>
      <c r="I378" s="10"/>
      <c r="J378" s="10"/>
      <c r="K378" s="130"/>
      <c r="L378" s="130"/>
      <c r="M378" s="148"/>
      <c r="N378" s="130"/>
      <c r="O378" s="130"/>
      <c r="P378" s="130"/>
      <c r="Q378" s="130"/>
      <c r="R378" s="130"/>
      <c r="S378" s="130"/>
      <c r="T378" s="130"/>
      <c r="U378" s="130"/>
      <c r="V378" s="130"/>
      <c r="W378" s="130"/>
      <c r="X378" s="130"/>
      <c r="Y378" s="130"/>
    </row>
    <row r="379" spans="1:25" s="18" customFormat="1" ht="112.5" customHeight="1">
      <c r="A379" s="142" t="s">
        <v>78</v>
      </c>
      <c r="B379" s="142"/>
      <c r="C379" s="142"/>
      <c r="D379" s="142"/>
      <c r="E379" s="142"/>
      <c r="F379" s="142"/>
      <c r="G379" s="142"/>
      <c r="H379" s="142"/>
      <c r="I379" s="142"/>
      <c r="J379" s="142"/>
      <c r="K379" s="130"/>
      <c r="L379" s="130"/>
      <c r="M379" s="148"/>
      <c r="N379" s="130"/>
      <c r="O379" s="130"/>
      <c r="P379" s="130"/>
      <c r="Q379" s="130"/>
      <c r="R379" s="130"/>
      <c r="S379" s="130"/>
      <c r="T379" s="130"/>
      <c r="U379" s="130"/>
      <c r="V379" s="130"/>
      <c r="W379" s="130"/>
      <c r="X379" s="130"/>
      <c r="Y379" s="130"/>
    </row>
    <row r="381" spans="1:25" s="18" customFormat="1" ht="57" customHeight="1">
      <c r="A381" s="142" t="s">
        <v>79</v>
      </c>
      <c r="B381" s="142"/>
      <c r="C381" s="142"/>
      <c r="D381" s="142"/>
      <c r="E381" s="142"/>
      <c r="F381" s="142"/>
      <c r="G381" s="142"/>
      <c r="H381" s="142"/>
      <c r="I381" s="142"/>
      <c r="J381" s="142"/>
      <c r="K381" s="130"/>
      <c r="L381" s="130"/>
      <c r="M381" s="148"/>
      <c r="N381" s="130"/>
      <c r="O381" s="130"/>
      <c r="P381" s="130"/>
      <c r="Q381" s="130"/>
      <c r="R381" s="130"/>
      <c r="S381" s="130"/>
      <c r="T381" s="130"/>
      <c r="U381" s="130"/>
      <c r="V381" s="130"/>
      <c r="W381" s="130"/>
      <c r="X381" s="130"/>
      <c r="Y381" s="130"/>
    </row>
    <row r="383" spans="1:25" s="18" customFormat="1" ht="38.25" customHeight="1">
      <c r="A383" s="142" t="s">
        <v>80</v>
      </c>
      <c r="B383" s="142"/>
      <c r="C383" s="142"/>
      <c r="D383" s="142"/>
      <c r="E383" s="142"/>
      <c r="F383" s="142"/>
      <c r="G383" s="142"/>
      <c r="H383" s="142"/>
      <c r="I383" s="142"/>
      <c r="J383" s="142"/>
      <c r="K383" s="130"/>
      <c r="L383" s="130"/>
      <c r="M383" s="148"/>
      <c r="N383" s="130"/>
      <c r="O383" s="130"/>
      <c r="P383" s="130"/>
      <c r="Q383" s="130"/>
      <c r="R383" s="130"/>
      <c r="S383" s="130"/>
      <c r="T383" s="130"/>
      <c r="U383" s="130"/>
      <c r="V383" s="130"/>
      <c r="W383" s="130"/>
      <c r="X383" s="130"/>
      <c r="Y383" s="130"/>
    </row>
    <row r="393" spans="1:25" s="10" customFormat="1" ht="74.099999999999994" customHeight="1">
      <c r="K393" s="130"/>
      <c r="L393" s="130"/>
      <c r="M393" s="148"/>
      <c r="N393" s="130"/>
      <c r="O393" s="130"/>
      <c r="P393" s="130"/>
      <c r="Q393" s="130"/>
      <c r="R393" s="130"/>
      <c r="S393" s="130"/>
      <c r="T393" s="130"/>
      <c r="U393" s="130"/>
      <c r="V393" s="130"/>
      <c r="W393" s="130"/>
      <c r="X393" s="130"/>
      <c r="Y393" s="185"/>
    </row>
    <row r="394" spans="1:25" s="10" customFormat="1" ht="32.1" customHeight="1">
      <c r="K394" s="130"/>
      <c r="L394" s="130"/>
      <c r="M394" s="148"/>
      <c r="N394" s="130"/>
      <c r="O394" s="130"/>
      <c r="P394" s="130"/>
      <c r="Q394" s="130"/>
      <c r="R394" s="130"/>
      <c r="S394" s="130"/>
      <c r="T394" s="130"/>
      <c r="U394" s="130"/>
      <c r="V394" s="130"/>
      <c r="W394" s="130"/>
      <c r="X394" s="130"/>
      <c r="Y394" s="185"/>
    </row>
    <row r="395" spans="1:25" s="10" customFormat="1" ht="72" customHeight="1">
      <c r="K395" s="130"/>
      <c r="L395" s="130"/>
      <c r="M395" s="148"/>
      <c r="N395" s="130"/>
      <c r="O395" s="130"/>
      <c r="P395" s="130"/>
      <c r="Q395" s="130"/>
      <c r="R395" s="130"/>
      <c r="S395" s="130"/>
      <c r="T395" s="130"/>
      <c r="U395" s="130"/>
      <c r="V395" s="130"/>
      <c r="W395" s="130"/>
      <c r="X395" s="130"/>
      <c r="Y395" s="185"/>
    </row>
    <row r="397" spans="1:25" s="10" customFormat="1" ht="60.75" customHeight="1">
      <c r="K397" s="130"/>
      <c r="L397" s="130"/>
      <c r="M397" s="148"/>
      <c r="N397" s="130"/>
      <c r="O397" s="130"/>
      <c r="P397" s="130"/>
      <c r="Q397" s="130"/>
      <c r="R397" s="130"/>
      <c r="S397" s="130"/>
      <c r="T397" s="130"/>
      <c r="U397" s="130"/>
      <c r="V397" s="130"/>
      <c r="W397" s="130"/>
      <c r="X397" s="130"/>
      <c r="Y397" s="185"/>
    </row>
    <row r="398" spans="1:25" s="10" customFormat="1">
      <c r="A398" s="11" t="str">
        <f>A2</f>
        <v>LITERACY 4 LIFE</v>
      </c>
      <c r="K398" s="130"/>
      <c r="L398" s="130"/>
      <c r="M398" s="148"/>
      <c r="N398" s="130"/>
      <c r="O398" s="130"/>
      <c r="P398" s="130"/>
      <c r="Q398" s="130"/>
      <c r="R398" s="130"/>
      <c r="S398" s="130"/>
      <c r="T398" s="130"/>
      <c r="U398" s="130"/>
      <c r="V398" s="130"/>
      <c r="W398" s="130"/>
      <c r="X398" s="130"/>
      <c r="Y398" s="185"/>
    </row>
    <row r="399" spans="1:25" s="10" customFormat="1">
      <c r="A399" s="11" t="str">
        <f>A3</f>
        <v>STATEMENT OF AFFAIRS FOR THE PERIOD ENDED 31ST DECEMBER 2025</v>
      </c>
      <c r="K399" s="130"/>
      <c r="L399" s="130"/>
      <c r="M399" s="148"/>
      <c r="N399" s="130"/>
      <c r="O399" s="130"/>
      <c r="P399" s="130"/>
      <c r="Q399" s="130"/>
      <c r="R399" s="130"/>
      <c r="S399" s="130"/>
      <c r="T399" s="130"/>
      <c r="U399" s="130"/>
      <c r="V399" s="130"/>
      <c r="W399" s="130"/>
      <c r="X399" s="130"/>
      <c r="Y399" s="185"/>
    </row>
    <row r="400" spans="1:25" s="10" customFormat="1">
      <c r="A400" s="11"/>
      <c r="K400" s="130"/>
      <c r="L400" s="130"/>
      <c r="M400" s="148"/>
      <c r="N400" s="130"/>
      <c r="O400" s="130"/>
      <c r="P400" s="130"/>
      <c r="Q400" s="130"/>
      <c r="R400" s="130"/>
      <c r="S400" s="130"/>
      <c r="T400" s="130"/>
      <c r="U400" s="130"/>
      <c r="V400" s="130"/>
      <c r="W400" s="130"/>
      <c r="X400" s="130"/>
      <c r="Y400" s="185"/>
    </row>
    <row r="401" spans="1:25" s="10" customFormat="1">
      <c r="A401" s="11"/>
      <c r="K401" s="130"/>
      <c r="L401" s="130"/>
      <c r="M401" s="148"/>
      <c r="N401" s="130"/>
      <c r="O401" s="130"/>
      <c r="P401" s="130"/>
      <c r="Q401" s="130"/>
      <c r="R401" s="130"/>
      <c r="S401" s="130"/>
      <c r="T401" s="130"/>
      <c r="U401" s="130"/>
      <c r="V401" s="130"/>
      <c r="W401" s="130"/>
      <c r="X401" s="130"/>
      <c r="Y401" s="185"/>
    </row>
    <row r="402" spans="1:25" s="10" customFormat="1">
      <c r="A402" s="17" t="s">
        <v>69</v>
      </c>
      <c r="K402" s="130"/>
      <c r="L402" s="130"/>
      <c r="M402" s="148"/>
      <c r="N402" s="130"/>
      <c r="O402" s="130"/>
      <c r="P402" s="130"/>
      <c r="Q402" s="130"/>
      <c r="R402" s="130"/>
      <c r="S402" s="130"/>
      <c r="T402" s="130"/>
      <c r="U402" s="130"/>
      <c r="V402" s="130"/>
      <c r="W402" s="130"/>
      <c r="X402" s="130"/>
      <c r="Y402" s="185"/>
    </row>
    <row r="403" spans="1:25" s="10" customFormat="1">
      <c r="A403" s="17"/>
      <c r="K403" s="130"/>
      <c r="L403" s="130"/>
      <c r="M403" s="148"/>
      <c r="N403" s="130"/>
      <c r="O403" s="130"/>
      <c r="P403" s="130"/>
      <c r="Q403" s="130"/>
      <c r="R403" s="130"/>
      <c r="S403" s="130"/>
      <c r="T403" s="130"/>
      <c r="U403" s="130"/>
      <c r="V403" s="130"/>
      <c r="W403" s="130"/>
      <c r="X403" s="130"/>
      <c r="Y403" s="185"/>
    </row>
    <row r="404" spans="1:25" s="10" customFormat="1">
      <c r="A404" s="17"/>
      <c r="K404" s="130"/>
      <c r="L404" s="130"/>
      <c r="M404" s="148"/>
      <c r="N404" s="130"/>
      <c r="O404" s="130"/>
      <c r="P404" s="130"/>
      <c r="Q404" s="130"/>
      <c r="R404" s="130"/>
      <c r="S404" s="130"/>
      <c r="T404" s="130"/>
      <c r="U404" s="130"/>
      <c r="V404" s="130"/>
      <c r="W404" s="130"/>
      <c r="X404" s="130"/>
      <c r="Y404" s="185"/>
    </row>
    <row r="405" spans="1:25" s="10" customFormat="1" ht="19.5">
      <c r="A405" s="11" t="s">
        <v>81</v>
      </c>
      <c r="K405" s="130"/>
      <c r="L405" s="130"/>
      <c r="M405" s="148"/>
      <c r="N405" s="130"/>
      <c r="O405" s="130"/>
      <c r="P405" s="130"/>
      <c r="Q405" s="130"/>
      <c r="R405" s="130"/>
      <c r="S405" s="130"/>
      <c r="T405" s="130"/>
      <c r="U405" s="130"/>
      <c r="V405" s="130"/>
      <c r="W405" s="130"/>
      <c r="X405" s="130"/>
      <c r="Y405" s="185"/>
    </row>
    <row r="406" spans="1:25" s="18" customFormat="1">
      <c r="A406" s="17"/>
      <c r="B406" s="10"/>
      <c r="C406" s="10"/>
      <c r="D406" s="10"/>
      <c r="E406" s="10"/>
      <c r="F406" s="10"/>
      <c r="G406" s="10"/>
      <c r="H406" s="10"/>
      <c r="I406" s="10"/>
      <c r="J406" s="10"/>
      <c r="K406" s="130"/>
      <c r="L406" s="130"/>
      <c r="M406" s="148"/>
      <c r="N406" s="130"/>
      <c r="O406" s="130"/>
      <c r="P406" s="130"/>
      <c r="Q406" s="130"/>
      <c r="R406" s="130"/>
      <c r="S406" s="130"/>
      <c r="T406" s="130"/>
      <c r="U406" s="130"/>
      <c r="V406" s="130"/>
      <c r="W406" s="130"/>
      <c r="X406" s="130"/>
      <c r="Y406" s="130"/>
    </row>
    <row r="407" spans="1:25" s="18" customFormat="1">
      <c r="A407" s="17" t="s">
        <v>82</v>
      </c>
      <c r="B407" s="10"/>
      <c r="C407" s="10"/>
      <c r="D407" s="10"/>
      <c r="E407" s="10"/>
      <c r="F407" s="10"/>
      <c r="G407" s="10"/>
      <c r="H407" s="10"/>
      <c r="I407" s="10"/>
      <c r="J407" s="10"/>
      <c r="K407" s="130"/>
      <c r="L407" s="130"/>
      <c r="M407" s="148"/>
      <c r="N407" s="130"/>
      <c r="O407" s="130"/>
      <c r="P407" s="130"/>
      <c r="Q407" s="130"/>
      <c r="R407" s="130"/>
      <c r="S407" s="130"/>
      <c r="T407" s="130"/>
      <c r="U407" s="130"/>
      <c r="V407" s="130"/>
      <c r="W407" s="130"/>
      <c r="X407" s="130"/>
      <c r="Y407" s="130"/>
    </row>
    <row r="408" spans="1:25" s="18" customFormat="1" ht="111" customHeight="1">
      <c r="A408" s="142" t="s">
        <v>83</v>
      </c>
      <c r="B408" s="142"/>
      <c r="C408" s="142"/>
      <c r="D408" s="142"/>
      <c r="E408" s="142"/>
      <c r="F408" s="142"/>
      <c r="G408" s="142"/>
      <c r="H408" s="142"/>
      <c r="I408" s="142"/>
      <c r="J408" s="142"/>
      <c r="K408" s="130"/>
      <c r="L408" s="130"/>
      <c r="M408" s="148"/>
      <c r="N408" s="130"/>
      <c r="O408" s="130"/>
      <c r="P408" s="130"/>
      <c r="Q408" s="130"/>
      <c r="R408" s="130"/>
      <c r="S408" s="130"/>
      <c r="T408" s="130"/>
      <c r="U408" s="130"/>
      <c r="V408" s="130"/>
      <c r="W408" s="130"/>
      <c r="X408" s="130"/>
      <c r="Y408" s="130"/>
    </row>
    <row r="410" spans="1:25" s="18" customFormat="1" ht="112.5" customHeight="1">
      <c r="A410" s="142" t="s">
        <v>84</v>
      </c>
      <c r="B410" s="142"/>
      <c r="C410" s="142"/>
      <c r="D410" s="142"/>
      <c r="E410" s="142"/>
      <c r="F410" s="142"/>
      <c r="G410" s="142"/>
      <c r="H410" s="142"/>
      <c r="I410" s="142"/>
      <c r="J410" s="142"/>
      <c r="K410" s="130"/>
      <c r="L410" s="130"/>
      <c r="M410" s="148"/>
      <c r="N410" s="130"/>
      <c r="O410" s="130"/>
      <c r="P410" s="130"/>
      <c r="Q410" s="130"/>
      <c r="R410" s="130"/>
      <c r="S410" s="130"/>
      <c r="T410" s="130"/>
      <c r="U410" s="130"/>
      <c r="V410" s="130"/>
      <c r="W410" s="130"/>
      <c r="X410" s="130"/>
      <c r="Y410" s="130"/>
    </row>
    <row r="411" spans="1:25" s="18" customFormat="1">
      <c r="A411" s="142"/>
      <c r="B411" s="142"/>
      <c r="C411" s="142"/>
      <c r="D411" s="142"/>
      <c r="E411" s="142"/>
      <c r="F411" s="142"/>
      <c r="G411" s="142"/>
      <c r="H411" s="142"/>
      <c r="I411" s="142"/>
      <c r="J411" s="142"/>
      <c r="K411" s="130"/>
      <c r="L411" s="130"/>
      <c r="M411" s="148"/>
      <c r="N411" s="130"/>
      <c r="O411" s="130"/>
      <c r="P411" s="130"/>
      <c r="Q411" s="130"/>
      <c r="R411" s="130"/>
      <c r="S411" s="130"/>
      <c r="T411" s="130"/>
      <c r="U411" s="130"/>
      <c r="V411" s="130"/>
      <c r="W411" s="130"/>
      <c r="X411" s="130"/>
      <c r="Y411" s="130"/>
    </row>
    <row r="412" spans="1:25" s="18" customFormat="1">
      <c r="A412" s="17" t="s">
        <v>85</v>
      </c>
      <c r="B412" s="10"/>
      <c r="C412" s="10"/>
      <c r="D412" s="10"/>
      <c r="E412" s="10"/>
      <c r="F412" s="10"/>
      <c r="G412" s="10"/>
      <c r="H412" s="10"/>
      <c r="I412" s="10"/>
      <c r="J412" s="10"/>
      <c r="K412" s="130"/>
      <c r="L412" s="130"/>
      <c r="M412" s="148"/>
      <c r="N412" s="130"/>
      <c r="O412" s="130"/>
      <c r="P412" s="130"/>
      <c r="Q412" s="130"/>
      <c r="R412" s="130"/>
      <c r="S412" s="130"/>
      <c r="T412" s="130"/>
      <c r="U412" s="130"/>
      <c r="V412" s="130"/>
      <c r="W412" s="130"/>
      <c r="X412" s="130"/>
      <c r="Y412" s="130"/>
    </row>
    <row r="413" spans="1:25" s="18" customFormat="1" ht="18" customHeight="1">
      <c r="A413" s="142" t="s">
        <v>86</v>
      </c>
      <c r="B413" s="142"/>
      <c r="C413" s="142"/>
      <c r="D413" s="142"/>
      <c r="E413" s="142"/>
      <c r="F413" s="142"/>
      <c r="G413" s="142"/>
      <c r="H413" s="142"/>
      <c r="I413" s="142"/>
      <c r="J413" s="142"/>
      <c r="K413" s="130"/>
      <c r="L413" s="130"/>
      <c r="M413" s="148"/>
      <c r="N413" s="130"/>
      <c r="O413" s="130"/>
      <c r="P413" s="130"/>
      <c r="Q413" s="130"/>
      <c r="R413" s="130"/>
      <c r="S413" s="130"/>
      <c r="T413" s="130"/>
      <c r="U413" s="130"/>
      <c r="V413" s="130"/>
      <c r="W413" s="130"/>
      <c r="X413" s="130"/>
      <c r="Y413" s="130"/>
    </row>
    <row r="414" spans="1:25" s="18" customFormat="1" ht="13.5" customHeight="1">
      <c r="A414" s="10"/>
      <c r="B414" s="10"/>
      <c r="C414" s="10"/>
      <c r="D414" s="10"/>
      <c r="E414" s="10"/>
      <c r="F414" s="10"/>
      <c r="G414" s="10"/>
      <c r="H414" s="10"/>
      <c r="I414" s="10"/>
      <c r="J414" s="10"/>
      <c r="K414" s="130"/>
      <c r="L414" s="130"/>
      <c r="M414" s="148"/>
      <c r="N414" s="130"/>
      <c r="O414" s="130"/>
      <c r="P414" s="130"/>
      <c r="Q414" s="130"/>
      <c r="R414" s="130"/>
      <c r="S414" s="130"/>
      <c r="T414" s="130"/>
      <c r="U414" s="130"/>
      <c r="V414" s="130"/>
      <c r="W414" s="130"/>
      <c r="X414" s="130"/>
      <c r="Y414" s="130"/>
    </row>
    <row r="415" spans="1:25" s="18" customFormat="1">
      <c r="A415" s="17" t="s">
        <v>87</v>
      </c>
      <c r="B415" s="10"/>
      <c r="C415" s="10"/>
      <c r="D415" s="10"/>
      <c r="E415" s="10"/>
      <c r="F415" s="10"/>
      <c r="G415" s="10"/>
      <c r="H415" s="10"/>
      <c r="I415" s="10"/>
      <c r="J415" s="10"/>
      <c r="K415" s="130"/>
      <c r="L415" s="130"/>
      <c r="M415" s="148"/>
      <c r="N415" s="130"/>
      <c r="O415" s="130"/>
      <c r="P415" s="130"/>
      <c r="Q415" s="130"/>
      <c r="R415" s="130"/>
      <c r="S415" s="130"/>
      <c r="T415" s="130"/>
      <c r="U415" s="130"/>
      <c r="V415" s="130"/>
      <c r="W415" s="130"/>
      <c r="X415" s="130"/>
      <c r="Y415" s="130"/>
    </row>
    <row r="416" spans="1:25" s="18" customFormat="1" ht="57.75" customHeight="1">
      <c r="A416" s="142" t="s">
        <v>88</v>
      </c>
      <c r="B416" s="142"/>
      <c r="C416" s="142"/>
      <c r="D416" s="142"/>
      <c r="E416" s="142"/>
      <c r="F416" s="142"/>
      <c r="G416" s="142"/>
      <c r="H416" s="142"/>
      <c r="I416" s="142"/>
      <c r="J416" s="142"/>
      <c r="K416" s="130"/>
      <c r="L416" s="130"/>
      <c r="M416" s="148"/>
      <c r="N416" s="130"/>
      <c r="O416" s="130"/>
      <c r="P416" s="130"/>
      <c r="Q416" s="130"/>
      <c r="R416" s="130"/>
      <c r="S416" s="130"/>
      <c r="T416" s="130"/>
      <c r="U416" s="130"/>
      <c r="V416" s="130"/>
      <c r="W416" s="130"/>
      <c r="X416" s="130"/>
      <c r="Y416" s="130"/>
    </row>
    <row r="417" spans="1:25" s="18" customFormat="1">
      <c r="A417" s="43"/>
      <c r="B417" s="10"/>
      <c r="C417" s="10"/>
      <c r="D417" s="10"/>
      <c r="E417" s="10"/>
      <c r="F417" s="10"/>
      <c r="G417" s="10"/>
      <c r="H417" s="10"/>
      <c r="I417" s="10"/>
      <c r="J417" s="10"/>
      <c r="K417" s="130"/>
      <c r="L417" s="130"/>
      <c r="M417" s="148"/>
      <c r="N417" s="130"/>
      <c r="O417" s="130"/>
      <c r="P417" s="130"/>
      <c r="Q417" s="130"/>
      <c r="R417" s="130"/>
      <c r="S417" s="130"/>
      <c r="T417" s="130"/>
      <c r="U417" s="130"/>
      <c r="V417" s="130"/>
      <c r="W417" s="130"/>
      <c r="X417" s="130"/>
      <c r="Y417" s="130"/>
    </row>
    <row r="418" spans="1:25" s="18" customFormat="1">
      <c r="A418" s="17" t="s">
        <v>89</v>
      </c>
      <c r="B418" s="10"/>
      <c r="C418" s="10"/>
      <c r="D418" s="10"/>
      <c r="E418" s="10"/>
      <c r="F418" s="10"/>
      <c r="G418" s="10"/>
      <c r="H418" s="10"/>
      <c r="I418" s="10"/>
      <c r="J418" s="10"/>
      <c r="K418" s="130"/>
      <c r="L418" s="130"/>
      <c r="M418" s="148"/>
      <c r="N418" s="130"/>
      <c r="O418" s="130"/>
      <c r="P418" s="130"/>
      <c r="Q418" s="130"/>
      <c r="R418" s="130"/>
      <c r="S418" s="130"/>
      <c r="T418" s="130"/>
      <c r="U418" s="130"/>
      <c r="V418" s="130"/>
      <c r="W418" s="130"/>
      <c r="X418" s="130"/>
      <c r="Y418" s="130"/>
    </row>
    <row r="419" spans="1:25" s="18" customFormat="1" ht="77.25" customHeight="1">
      <c r="A419" s="142" t="s">
        <v>90</v>
      </c>
      <c r="B419" s="142"/>
      <c r="C419" s="142"/>
      <c r="D419" s="142"/>
      <c r="E419" s="142"/>
      <c r="F419" s="142"/>
      <c r="G419" s="142"/>
      <c r="H419" s="142"/>
      <c r="I419" s="142"/>
      <c r="J419" s="142"/>
      <c r="K419" s="130"/>
      <c r="L419" s="130"/>
      <c r="M419" s="148"/>
      <c r="N419" s="130"/>
      <c r="O419" s="130"/>
      <c r="P419" s="130"/>
      <c r="Q419" s="130"/>
      <c r="R419" s="130"/>
      <c r="S419" s="130"/>
      <c r="T419" s="130"/>
      <c r="U419" s="130"/>
      <c r="V419" s="130"/>
      <c r="W419" s="130"/>
      <c r="X419" s="130"/>
      <c r="Y419" s="130"/>
    </row>
    <row r="421" spans="1:25" s="18" customFormat="1">
      <c r="A421" s="17" t="s">
        <v>91</v>
      </c>
      <c r="B421" s="10"/>
      <c r="C421" s="10"/>
      <c r="D421" s="10"/>
      <c r="E421" s="10"/>
      <c r="F421" s="10"/>
      <c r="G421" s="10"/>
      <c r="H421" s="10"/>
      <c r="I421" s="10"/>
      <c r="J421" s="10"/>
      <c r="K421" s="130"/>
      <c r="L421" s="130"/>
      <c r="M421" s="148"/>
      <c r="N421" s="130"/>
      <c r="O421" s="130"/>
      <c r="P421" s="130"/>
      <c r="Q421" s="130"/>
      <c r="R421" s="130"/>
      <c r="S421" s="130"/>
      <c r="T421" s="130"/>
      <c r="U421" s="130"/>
      <c r="V421" s="130"/>
      <c r="W421" s="130"/>
      <c r="X421" s="130"/>
      <c r="Y421" s="130"/>
    </row>
    <row r="422" spans="1:25" s="18" customFormat="1" ht="54.75" customHeight="1">
      <c r="A422" s="142" t="s">
        <v>92</v>
      </c>
      <c r="B422" s="142"/>
      <c r="C422" s="142"/>
      <c r="D422" s="142"/>
      <c r="E422" s="142"/>
      <c r="F422" s="142"/>
      <c r="G422" s="142"/>
      <c r="H422" s="142"/>
      <c r="I422" s="142"/>
      <c r="J422" s="142"/>
      <c r="K422" s="130"/>
      <c r="L422" s="130"/>
      <c r="M422" s="148"/>
      <c r="N422" s="130"/>
      <c r="O422" s="130"/>
      <c r="P422" s="130"/>
      <c r="Q422" s="130"/>
      <c r="R422" s="130"/>
      <c r="S422" s="130"/>
      <c r="T422" s="130"/>
      <c r="U422" s="130"/>
      <c r="V422" s="130"/>
      <c r="W422" s="130"/>
      <c r="X422" s="130"/>
      <c r="Y422" s="130"/>
    </row>
    <row r="424" spans="1:25" s="18" customFormat="1" ht="38.25" customHeight="1">
      <c r="A424" s="142" t="s">
        <v>93</v>
      </c>
      <c r="B424" s="142"/>
      <c r="C424" s="142"/>
      <c r="D424" s="142"/>
      <c r="E424" s="142"/>
      <c r="F424" s="142"/>
      <c r="G424" s="142"/>
      <c r="H424" s="142"/>
      <c r="I424" s="142"/>
      <c r="J424" s="142"/>
      <c r="K424" s="130"/>
      <c r="L424" s="130"/>
      <c r="M424" s="148"/>
      <c r="N424" s="130"/>
      <c r="O424" s="130"/>
      <c r="P424" s="130"/>
      <c r="Q424" s="130"/>
      <c r="R424" s="130"/>
      <c r="S424" s="130"/>
      <c r="T424" s="130"/>
      <c r="U424" s="130"/>
      <c r="V424" s="130"/>
      <c r="W424" s="130"/>
      <c r="X424" s="130"/>
      <c r="Y424" s="130"/>
    </row>
    <row r="433" spans="1:25" s="18" customFormat="1" ht="54" customHeight="1">
      <c r="A433" s="10"/>
      <c r="B433" s="10"/>
      <c r="C433" s="10"/>
      <c r="D433" s="10"/>
      <c r="E433" s="10"/>
      <c r="F433" s="10"/>
      <c r="G433" s="10"/>
      <c r="H433" s="10"/>
      <c r="I433" s="10"/>
      <c r="J433" s="10"/>
      <c r="K433" s="130"/>
      <c r="L433" s="130"/>
      <c r="M433" s="148"/>
      <c r="N433" s="130"/>
      <c r="O433" s="130"/>
      <c r="P433" s="130"/>
      <c r="Q433" s="130"/>
      <c r="R433" s="130"/>
      <c r="S433" s="130"/>
      <c r="T433" s="130"/>
      <c r="U433" s="130"/>
      <c r="V433" s="130"/>
      <c r="W433" s="130"/>
      <c r="X433" s="130"/>
      <c r="Y433" s="130"/>
    </row>
    <row r="434" spans="1:25" s="18" customFormat="1" ht="66.95" customHeight="1">
      <c r="A434" s="10"/>
      <c r="B434" s="10"/>
      <c r="C434" s="10"/>
      <c r="D434" s="10"/>
      <c r="E434" s="10"/>
      <c r="F434" s="10"/>
      <c r="G434" s="10"/>
      <c r="H434" s="10"/>
      <c r="I434" s="10"/>
      <c r="J434" s="10"/>
      <c r="K434" s="130"/>
      <c r="L434" s="130"/>
      <c r="M434" s="148"/>
      <c r="N434" s="130"/>
      <c r="O434" s="130"/>
      <c r="P434" s="130"/>
      <c r="Q434" s="130"/>
      <c r="R434" s="130"/>
      <c r="S434" s="130"/>
      <c r="T434" s="130"/>
      <c r="U434" s="130"/>
      <c r="V434" s="130"/>
      <c r="W434" s="130"/>
      <c r="X434" s="130"/>
      <c r="Y434" s="130"/>
    </row>
    <row r="435" spans="1:25" s="18" customFormat="1" ht="72" customHeight="1">
      <c r="A435" s="10"/>
      <c r="B435" s="10"/>
      <c r="C435" s="10"/>
      <c r="D435" s="10"/>
      <c r="E435" s="10"/>
      <c r="F435" s="10"/>
      <c r="G435" s="10"/>
      <c r="H435" s="10"/>
      <c r="I435" s="10"/>
      <c r="J435" s="10"/>
      <c r="K435" s="130"/>
      <c r="L435" s="130"/>
      <c r="M435" s="148"/>
      <c r="N435" s="130"/>
      <c r="O435" s="130"/>
      <c r="P435" s="130"/>
      <c r="Q435" s="130"/>
      <c r="R435" s="130"/>
      <c r="S435" s="130"/>
      <c r="T435" s="130"/>
      <c r="U435" s="130"/>
      <c r="V435" s="130"/>
      <c r="W435" s="130"/>
      <c r="X435" s="130"/>
      <c r="Y435" s="130"/>
    </row>
    <row r="436" spans="1:25" s="18" customFormat="1" ht="47.25" customHeight="1">
      <c r="A436" s="10"/>
      <c r="B436" s="10"/>
      <c r="C436" s="10"/>
      <c r="D436" s="10"/>
      <c r="E436" s="10"/>
      <c r="F436" s="10"/>
      <c r="G436" s="10"/>
      <c r="H436" s="10"/>
      <c r="I436" s="10"/>
      <c r="J436" s="10"/>
      <c r="K436" s="130"/>
      <c r="L436" s="130"/>
      <c r="M436" s="148"/>
      <c r="N436" s="130"/>
      <c r="O436" s="130"/>
      <c r="P436" s="130"/>
      <c r="Q436" s="130"/>
      <c r="R436" s="130"/>
      <c r="S436" s="130"/>
      <c r="T436" s="130"/>
      <c r="U436" s="130"/>
      <c r="V436" s="130"/>
      <c r="W436" s="130"/>
      <c r="X436" s="130"/>
      <c r="Y436" s="130"/>
    </row>
    <row r="437" spans="1:25" s="18" customFormat="1">
      <c r="A437" s="11" t="str">
        <f>A2</f>
        <v>LITERACY 4 LIFE</v>
      </c>
      <c r="B437" s="10"/>
      <c r="C437" s="10"/>
      <c r="D437" s="10"/>
      <c r="E437" s="10"/>
      <c r="F437" s="10"/>
      <c r="G437" s="10"/>
      <c r="H437" s="10"/>
      <c r="I437" s="10"/>
      <c r="J437" s="10"/>
      <c r="K437" s="130"/>
      <c r="L437" s="130"/>
      <c r="M437" s="148"/>
      <c r="N437" s="130"/>
      <c r="O437" s="130"/>
      <c r="P437" s="130"/>
      <c r="Q437" s="130"/>
      <c r="R437" s="130"/>
      <c r="S437" s="130"/>
      <c r="T437" s="130"/>
      <c r="U437" s="130"/>
      <c r="V437" s="130"/>
      <c r="W437" s="130"/>
      <c r="X437" s="130"/>
      <c r="Y437" s="130"/>
    </row>
    <row r="438" spans="1:25" s="18" customFormat="1">
      <c r="A438" s="11" t="str">
        <f>A3</f>
        <v>STATEMENT OF AFFAIRS FOR THE PERIOD ENDED 31ST DECEMBER 2025</v>
      </c>
      <c r="B438" s="10"/>
      <c r="C438" s="10"/>
      <c r="D438" s="10"/>
      <c r="E438" s="10"/>
      <c r="F438" s="10"/>
      <c r="G438" s="10"/>
      <c r="H438" s="10"/>
      <c r="I438" s="10"/>
      <c r="J438" s="10"/>
      <c r="K438" s="130"/>
      <c r="L438" s="130"/>
      <c r="M438" s="148"/>
      <c r="N438" s="130"/>
      <c r="O438" s="130"/>
      <c r="P438" s="130"/>
      <c r="Q438" s="130"/>
      <c r="R438" s="130"/>
      <c r="S438" s="130"/>
      <c r="T438" s="130"/>
      <c r="U438" s="130"/>
      <c r="V438" s="130"/>
      <c r="W438" s="130"/>
      <c r="X438" s="130"/>
      <c r="Y438" s="130"/>
    </row>
    <row r="439" spans="1:25" s="18" customFormat="1">
      <c r="A439" s="11"/>
      <c r="B439" s="10"/>
      <c r="C439" s="10"/>
      <c r="D439" s="10"/>
      <c r="E439" s="10"/>
      <c r="F439" s="10"/>
      <c r="G439" s="10"/>
      <c r="H439" s="10"/>
      <c r="I439" s="10"/>
      <c r="J439" s="10"/>
      <c r="K439" s="130"/>
      <c r="L439" s="130"/>
      <c r="M439" s="148"/>
      <c r="N439" s="130"/>
      <c r="O439" s="130"/>
      <c r="P439" s="130"/>
      <c r="Q439" s="130"/>
      <c r="R439" s="130"/>
      <c r="S439" s="130"/>
      <c r="T439" s="130"/>
      <c r="U439" s="130"/>
      <c r="V439" s="130"/>
      <c r="W439" s="130"/>
      <c r="X439" s="130"/>
      <c r="Y439" s="130"/>
    </row>
    <row r="441" spans="1:25" s="18" customFormat="1">
      <c r="A441" s="17" t="s">
        <v>69</v>
      </c>
      <c r="B441" s="10"/>
      <c r="C441" s="10"/>
      <c r="D441" s="10"/>
      <c r="E441" s="10"/>
      <c r="F441" s="10"/>
      <c r="G441" s="10"/>
      <c r="H441" s="10"/>
      <c r="I441" s="10"/>
      <c r="J441" s="10"/>
      <c r="K441" s="130"/>
      <c r="L441" s="130"/>
      <c r="M441" s="148"/>
      <c r="N441" s="130"/>
      <c r="O441" s="130"/>
      <c r="P441" s="130"/>
      <c r="Q441" s="130"/>
      <c r="R441" s="130"/>
      <c r="S441" s="130"/>
      <c r="T441" s="130"/>
      <c r="U441" s="130"/>
      <c r="V441" s="130"/>
      <c r="W441" s="130"/>
      <c r="X441" s="130"/>
      <c r="Y441" s="130"/>
    </row>
    <row r="442" spans="1:25" s="18" customFormat="1">
      <c r="A442" s="17"/>
      <c r="B442" s="10"/>
      <c r="C442" s="10"/>
      <c r="D442" s="10"/>
      <c r="E442" s="10"/>
      <c r="F442" s="10"/>
      <c r="G442" s="10"/>
      <c r="H442" s="10"/>
      <c r="I442" s="10"/>
      <c r="J442" s="10"/>
      <c r="K442" s="130"/>
      <c r="L442" s="130"/>
      <c r="M442" s="148"/>
      <c r="N442" s="130"/>
      <c r="O442" s="130"/>
      <c r="P442" s="130"/>
      <c r="Q442" s="130"/>
      <c r="R442" s="130"/>
      <c r="S442" s="130"/>
      <c r="T442" s="130"/>
      <c r="U442" s="130"/>
      <c r="V442" s="130"/>
      <c r="W442" s="130"/>
      <c r="X442" s="130"/>
      <c r="Y442" s="130"/>
    </row>
    <row r="443" spans="1:25" s="18" customFormat="1" ht="19.5">
      <c r="A443" s="11" t="s">
        <v>81</v>
      </c>
      <c r="B443" s="10"/>
      <c r="C443" s="10"/>
      <c r="D443" s="10"/>
      <c r="E443" s="10"/>
      <c r="F443" s="10"/>
      <c r="G443" s="10"/>
      <c r="H443" s="10"/>
      <c r="I443" s="10"/>
      <c r="J443" s="10"/>
      <c r="K443" s="130"/>
      <c r="L443" s="130"/>
      <c r="M443" s="148"/>
      <c r="N443" s="130"/>
      <c r="O443" s="130"/>
      <c r="P443" s="130"/>
      <c r="Q443" s="130"/>
      <c r="R443" s="130"/>
      <c r="S443" s="130"/>
      <c r="T443" s="130"/>
      <c r="U443" s="130"/>
      <c r="V443" s="130"/>
      <c r="W443" s="130"/>
      <c r="X443" s="130"/>
      <c r="Y443" s="130"/>
    </row>
    <row r="445" spans="1:25" s="18" customFormat="1">
      <c r="A445" s="23" t="s">
        <v>94</v>
      </c>
      <c r="B445" s="10"/>
      <c r="C445" s="10"/>
      <c r="D445" s="10"/>
      <c r="E445" s="10"/>
      <c r="F445" s="10"/>
      <c r="G445" s="10"/>
      <c r="H445" s="10"/>
      <c r="I445" s="10"/>
      <c r="J445" s="10"/>
      <c r="K445" s="130"/>
      <c r="L445" s="130"/>
      <c r="M445" s="148"/>
      <c r="N445" s="130"/>
      <c r="O445" s="130"/>
      <c r="P445" s="130"/>
      <c r="Q445" s="130"/>
      <c r="R445" s="130"/>
      <c r="S445" s="130"/>
      <c r="T445" s="130"/>
      <c r="U445" s="130"/>
      <c r="V445" s="130"/>
      <c r="W445" s="130"/>
      <c r="X445" s="130"/>
      <c r="Y445" s="130"/>
    </row>
    <row r="446" spans="1:25" s="18" customFormat="1" ht="40.5" customHeight="1">
      <c r="A446" s="142" t="s">
        <v>95</v>
      </c>
      <c r="B446" s="142"/>
      <c r="C446" s="142"/>
      <c r="D446" s="142"/>
      <c r="E446" s="142"/>
      <c r="F446" s="142"/>
      <c r="G446" s="142"/>
      <c r="H446" s="142"/>
      <c r="I446" s="142"/>
      <c r="J446" s="142"/>
      <c r="K446" s="130"/>
      <c r="L446" s="130"/>
      <c r="M446" s="148"/>
      <c r="N446" s="130"/>
      <c r="O446" s="130"/>
      <c r="P446" s="130"/>
      <c r="Q446" s="130"/>
      <c r="R446" s="130"/>
      <c r="S446" s="130"/>
      <c r="T446" s="130"/>
      <c r="U446" s="130"/>
      <c r="V446" s="130"/>
      <c r="W446" s="130"/>
      <c r="X446" s="130"/>
      <c r="Y446" s="130"/>
    </row>
    <row r="447" spans="1:25" s="18" customFormat="1">
      <c r="A447" s="26"/>
      <c r="B447" s="10"/>
      <c r="C447" s="10"/>
      <c r="D447" s="10"/>
      <c r="E447" s="10"/>
      <c r="F447" s="10"/>
      <c r="G447" s="10"/>
      <c r="H447" s="10"/>
      <c r="I447" s="10"/>
      <c r="J447" s="10"/>
      <c r="K447" s="130"/>
      <c r="L447" s="130"/>
      <c r="M447" s="148"/>
      <c r="N447" s="130"/>
      <c r="O447" s="130"/>
      <c r="P447" s="130"/>
      <c r="Q447" s="130"/>
      <c r="R447" s="130"/>
      <c r="S447" s="130"/>
      <c r="T447" s="130"/>
      <c r="U447" s="130"/>
      <c r="V447" s="130"/>
      <c r="W447" s="130"/>
      <c r="X447" s="130"/>
      <c r="Y447" s="130"/>
    </row>
    <row r="448" spans="1:25" s="18" customFormat="1" ht="56.25" customHeight="1">
      <c r="A448" s="142" t="s">
        <v>96</v>
      </c>
      <c r="B448" s="142"/>
      <c r="C448" s="142"/>
      <c r="D448" s="142"/>
      <c r="E448" s="142"/>
      <c r="F448" s="142"/>
      <c r="G448" s="142"/>
      <c r="H448" s="142"/>
      <c r="I448" s="142"/>
      <c r="J448" s="142"/>
      <c r="K448" s="130"/>
      <c r="L448" s="130"/>
      <c r="M448" s="148"/>
      <c r="N448" s="130"/>
      <c r="O448" s="130"/>
      <c r="P448" s="130"/>
      <c r="Q448" s="130"/>
      <c r="R448" s="130"/>
      <c r="S448" s="130"/>
      <c r="T448" s="130"/>
      <c r="U448" s="130"/>
      <c r="V448" s="130"/>
      <c r="W448" s="130"/>
      <c r="X448" s="130"/>
      <c r="Y448" s="130"/>
    </row>
    <row r="449" spans="1:25" s="18" customFormat="1">
      <c r="A449" s="26"/>
      <c r="B449" s="10"/>
      <c r="C449" s="10"/>
      <c r="D449" s="10"/>
      <c r="E449" s="10"/>
      <c r="F449" s="10"/>
      <c r="G449" s="10"/>
      <c r="H449" s="10"/>
      <c r="I449" s="10"/>
      <c r="J449" s="10"/>
      <c r="K449" s="130"/>
      <c r="L449" s="130"/>
      <c r="M449" s="148"/>
      <c r="N449" s="130"/>
      <c r="O449" s="130"/>
      <c r="P449" s="130"/>
      <c r="Q449" s="130"/>
      <c r="R449" s="130"/>
      <c r="S449" s="130"/>
      <c r="T449" s="130"/>
      <c r="U449" s="130"/>
      <c r="V449" s="130"/>
      <c r="W449" s="130"/>
      <c r="X449" s="130"/>
      <c r="Y449" s="130"/>
    </row>
    <row r="450" spans="1:25" s="18" customFormat="1">
      <c r="A450" s="23" t="s">
        <v>97</v>
      </c>
      <c r="B450" s="10"/>
      <c r="C450" s="10"/>
      <c r="D450" s="44" t="s">
        <v>98</v>
      </c>
      <c r="E450" s="44"/>
      <c r="F450" s="10"/>
      <c r="G450" s="10"/>
      <c r="H450" s="10"/>
      <c r="I450" s="10"/>
      <c r="J450" s="10"/>
      <c r="K450" s="130"/>
      <c r="L450" s="130"/>
      <c r="M450" s="148"/>
      <c r="N450" s="130"/>
      <c r="O450" s="130"/>
      <c r="P450" s="130"/>
      <c r="Q450" s="130"/>
      <c r="R450" s="130"/>
      <c r="S450" s="130"/>
      <c r="T450" s="130"/>
      <c r="U450" s="130"/>
      <c r="V450" s="130"/>
      <c r="W450" s="130"/>
      <c r="X450" s="130"/>
      <c r="Y450" s="130"/>
    </row>
    <row r="451" spans="1:25" s="18" customFormat="1">
      <c r="A451" s="45" t="s">
        <v>2</v>
      </c>
      <c r="B451" s="10"/>
      <c r="C451" s="10"/>
      <c r="D451" s="46">
        <v>0.05</v>
      </c>
      <c r="E451" s="46"/>
      <c r="F451" s="10"/>
      <c r="G451" s="10"/>
      <c r="H451" s="10"/>
      <c r="I451" s="10"/>
      <c r="J451" s="10"/>
      <c r="K451" s="130"/>
      <c r="L451" s="130"/>
      <c r="M451" s="148"/>
      <c r="N451" s="130"/>
      <c r="O451" s="130"/>
      <c r="P451" s="130"/>
      <c r="Q451" s="130"/>
      <c r="R451" s="130"/>
      <c r="S451" s="130"/>
      <c r="T451" s="130"/>
      <c r="U451" s="130"/>
      <c r="V451" s="130"/>
      <c r="W451" s="130"/>
      <c r="X451" s="130"/>
      <c r="Y451" s="130"/>
    </row>
    <row r="452" spans="1:25" s="18" customFormat="1">
      <c r="A452" s="45" t="s">
        <v>99</v>
      </c>
      <c r="B452" s="10"/>
      <c r="C452" s="10"/>
      <c r="D452" s="47">
        <v>0.1</v>
      </c>
      <c r="E452" s="47"/>
      <c r="F452" s="10"/>
      <c r="G452" s="10"/>
      <c r="H452" s="10"/>
      <c r="I452" s="10"/>
      <c r="J452" s="10"/>
      <c r="K452" s="130"/>
      <c r="L452" s="130"/>
      <c r="M452" s="148"/>
      <c r="N452" s="130"/>
      <c r="O452" s="130"/>
      <c r="P452" s="130"/>
      <c r="Q452" s="130"/>
      <c r="R452" s="130"/>
      <c r="S452" s="130"/>
      <c r="T452" s="130"/>
      <c r="U452" s="130"/>
      <c r="V452" s="130"/>
      <c r="W452" s="130"/>
      <c r="X452" s="130"/>
      <c r="Y452" s="130"/>
    </row>
    <row r="453" spans="1:25" s="18" customFormat="1">
      <c r="A453" s="26" t="s">
        <v>100</v>
      </c>
      <c r="B453" s="10"/>
      <c r="C453" s="10"/>
      <c r="D453" s="48">
        <v>0.2</v>
      </c>
      <c r="E453" s="48"/>
      <c r="F453" s="10"/>
      <c r="G453" s="10"/>
      <c r="H453" s="10"/>
      <c r="I453" s="10"/>
      <c r="J453" s="10"/>
      <c r="K453" s="130"/>
      <c r="L453" s="130"/>
      <c r="M453" s="148"/>
      <c r="N453" s="130"/>
      <c r="O453" s="130"/>
      <c r="P453" s="130"/>
      <c r="Q453" s="130"/>
      <c r="R453" s="130"/>
      <c r="S453" s="130"/>
      <c r="T453" s="130"/>
      <c r="U453" s="130"/>
      <c r="V453" s="130"/>
      <c r="W453" s="130"/>
      <c r="X453" s="130"/>
      <c r="Y453" s="130"/>
    </row>
    <row r="454" spans="1:25">
      <c r="A454" s="45" t="s">
        <v>1</v>
      </c>
      <c r="D454" s="46">
        <v>0.2</v>
      </c>
      <c r="E454" s="46"/>
    </row>
    <row r="455" spans="1:25">
      <c r="A455" s="45" t="s">
        <v>3</v>
      </c>
      <c r="D455" s="47">
        <v>0.1</v>
      </c>
      <c r="E455" s="47"/>
    </row>
    <row r="456" spans="1:25">
      <c r="A456" s="45" t="s">
        <v>101</v>
      </c>
      <c r="D456" s="46">
        <v>0.33329999999999999</v>
      </c>
      <c r="E456" s="46"/>
    </row>
    <row r="457" spans="1:25">
      <c r="A457" s="26" t="s">
        <v>102</v>
      </c>
      <c r="B457" s="10" t="s">
        <v>103</v>
      </c>
      <c r="D457" s="48"/>
      <c r="E457" s="48"/>
    </row>
    <row r="458" spans="1:25">
      <c r="A458" s="26"/>
    </row>
    <row r="459" spans="1:25" ht="37.5" customHeight="1">
      <c r="A459" s="142" t="s">
        <v>104</v>
      </c>
      <c r="B459" s="142"/>
      <c r="C459" s="142"/>
      <c r="D459" s="142"/>
      <c r="E459" s="142"/>
      <c r="F459" s="142"/>
      <c r="G459" s="142"/>
      <c r="H459" s="142"/>
      <c r="I459" s="142"/>
      <c r="J459" s="142"/>
    </row>
    <row r="461" spans="1:25" s="3" customFormat="1">
      <c r="A461" s="23" t="s">
        <v>105</v>
      </c>
      <c r="B461" s="26"/>
      <c r="C461" s="26"/>
      <c r="D461" s="26"/>
      <c r="E461" s="26"/>
      <c r="F461" s="30"/>
      <c r="G461" s="30"/>
      <c r="H461" s="28"/>
      <c r="I461" s="28"/>
      <c r="J461" s="26"/>
      <c r="K461" s="160"/>
      <c r="L461" s="160"/>
      <c r="M461" s="161"/>
      <c r="N461" s="160"/>
      <c r="O461" s="160"/>
      <c r="P461" s="160"/>
      <c r="Q461" s="160"/>
      <c r="R461" s="160"/>
      <c r="S461" s="160"/>
      <c r="T461" s="160"/>
      <c r="U461" s="160"/>
      <c r="V461" s="160"/>
      <c r="W461" s="160"/>
      <c r="X461" s="160"/>
      <c r="Y461" s="160"/>
    </row>
    <row r="462" spans="1:25" ht="35.25" customHeight="1">
      <c r="A462" s="142" t="s">
        <v>106</v>
      </c>
      <c r="B462" s="142"/>
      <c r="C462" s="142"/>
      <c r="D462" s="142"/>
      <c r="E462" s="142"/>
      <c r="F462" s="142"/>
      <c r="G462" s="142"/>
      <c r="H462" s="142"/>
      <c r="I462" s="142"/>
      <c r="J462" s="142"/>
    </row>
    <row r="463" spans="1:25">
      <c r="A463" s="26"/>
    </row>
    <row r="464" spans="1:25" ht="135" customHeight="1">
      <c r="A464" s="142" t="s">
        <v>107</v>
      </c>
      <c r="B464" s="142"/>
      <c r="C464" s="142"/>
      <c r="D464" s="142"/>
      <c r="E464" s="142"/>
      <c r="F464" s="142"/>
      <c r="G464" s="142"/>
      <c r="H464" s="142"/>
      <c r="I464" s="142"/>
      <c r="J464" s="142"/>
    </row>
    <row r="465" spans="1:25">
      <c r="A465" s="26"/>
    </row>
    <row r="466" spans="1:25" ht="38.25" customHeight="1">
      <c r="A466" s="142" t="s">
        <v>108</v>
      </c>
      <c r="B466" s="142"/>
      <c r="C466" s="142"/>
      <c r="D466" s="142"/>
      <c r="E466" s="142"/>
      <c r="F466" s="142"/>
      <c r="G466" s="142"/>
      <c r="H466" s="142"/>
      <c r="I466" s="142"/>
      <c r="J466" s="142"/>
    </row>
    <row r="468" spans="1:25">
      <c r="A468" s="126"/>
      <c r="B468" s="126"/>
      <c r="C468" s="126"/>
      <c r="D468" s="126"/>
      <c r="E468" s="126"/>
      <c r="F468" s="126"/>
      <c r="G468" s="126"/>
      <c r="H468" s="126"/>
      <c r="I468" s="126"/>
      <c r="J468" s="126"/>
    </row>
    <row r="469" spans="1:25">
      <c r="A469" s="126"/>
      <c r="B469" s="126"/>
      <c r="C469" s="126"/>
      <c r="D469" s="126"/>
      <c r="E469" s="126"/>
      <c r="F469" s="126"/>
      <c r="G469" s="126"/>
      <c r="H469" s="126"/>
      <c r="I469" s="126"/>
      <c r="J469" s="126"/>
    </row>
    <row r="479" spans="1:25" s="18" customFormat="1" ht="146.1" customHeight="1">
      <c r="A479" s="10"/>
      <c r="B479" s="10"/>
      <c r="C479" s="10"/>
      <c r="D479" s="10"/>
      <c r="E479" s="10"/>
      <c r="F479" s="10"/>
      <c r="G479" s="10"/>
      <c r="H479" s="10"/>
      <c r="I479" s="10"/>
      <c r="J479" s="10"/>
      <c r="K479" s="130"/>
      <c r="L479" s="130"/>
      <c r="M479" s="148"/>
      <c r="N479" s="130"/>
      <c r="O479" s="130"/>
      <c r="P479" s="130"/>
      <c r="Q479" s="130"/>
      <c r="R479" s="130"/>
      <c r="S479" s="130"/>
      <c r="T479" s="130"/>
      <c r="U479" s="130"/>
      <c r="V479" s="130"/>
      <c r="W479" s="130"/>
      <c r="X479" s="130"/>
      <c r="Y479" s="130"/>
    </row>
    <row r="480" spans="1:25" s="18" customFormat="1" ht="15" customHeight="1">
      <c r="A480" s="10"/>
      <c r="B480" s="10"/>
      <c r="C480" s="10"/>
      <c r="D480" s="10"/>
      <c r="E480" s="10"/>
      <c r="F480" s="10"/>
      <c r="G480" s="10"/>
      <c r="H480" s="10"/>
      <c r="I480" s="10"/>
      <c r="J480" s="10"/>
      <c r="K480" s="130"/>
      <c r="L480" s="130"/>
      <c r="M480" s="148"/>
      <c r="N480" s="130"/>
      <c r="O480" s="130"/>
      <c r="P480" s="130"/>
      <c r="Q480" s="130"/>
      <c r="R480" s="130"/>
      <c r="S480" s="130"/>
      <c r="T480" s="130"/>
      <c r="U480" s="130"/>
      <c r="V480" s="130"/>
      <c r="W480" s="130"/>
      <c r="X480" s="130"/>
      <c r="Y480" s="130"/>
    </row>
    <row r="481" spans="1:25" s="18" customFormat="1" ht="55.5" customHeight="1">
      <c r="A481" s="10"/>
      <c r="B481" s="10"/>
      <c r="C481" s="10"/>
      <c r="D481" s="10"/>
      <c r="E481" s="10"/>
      <c r="F481" s="10"/>
      <c r="G481" s="10"/>
      <c r="H481" s="10"/>
      <c r="I481" s="10"/>
      <c r="J481" s="10"/>
      <c r="K481" s="130"/>
      <c r="L481" s="130"/>
      <c r="M481" s="148"/>
      <c r="N481" s="130"/>
      <c r="O481" s="130"/>
      <c r="P481" s="130"/>
      <c r="Q481" s="130"/>
      <c r="R481" s="130"/>
      <c r="S481" s="130"/>
      <c r="T481" s="130"/>
      <c r="U481" s="130"/>
      <c r="V481" s="130"/>
      <c r="W481" s="130"/>
      <c r="X481" s="130"/>
      <c r="Y481" s="130"/>
    </row>
    <row r="482" spans="1:25" s="18" customFormat="1">
      <c r="A482" s="11" t="str">
        <f>A2</f>
        <v>LITERACY 4 LIFE</v>
      </c>
      <c r="B482" s="10"/>
      <c r="C482" s="10"/>
      <c r="D482" s="10"/>
      <c r="E482" s="10"/>
      <c r="F482" s="10"/>
      <c r="G482" s="10"/>
      <c r="H482" s="10"/>
      <c r="I482" s="10"/>
      <c r="J482" s="10"/>
      <c r="K482" s="130"/>
      <c r="L482" s="130"/>
      <c r="M482" s="148"/>
      <c r="N482" s="130"/>
      <c r="O482" s="130"/>
      <c r="P482" s="130"/>
      <c r="Q482" s="130"/>
      <c r="R482" s="130"/>
      <c r="S482" s="130"/>
      <c r="T482" s="130"/>
      <c r="U482" s="130"/>
      <c r="V482" s="130"/>
      <c r="W482" s="130"/>
      <c r="X482" s="130"/>
      <c r="Y482" s="130"/>
    </row>
    <row r="483" spans="1:25" s="18" customFormat="1">
      <c r="A483" s="11" t="str">
        <f>A3</f>
        <v>STATEMENT OF AFFAIRS FOR THE PERIOD ENDED 31ST DECEMBER 2025</v>
      </c>
      <c r="B483" s="11"/>
      <c r="C483" s="11"/>
      <c r="D483" s="11"/>
      <c r="E483" s="11"/>
      <c r="F483" s="11"/>
      <c r="G483" s="11"/>
      <c r="H483" s="11"/>
      <c r="I483" s="11"/>
      <c r="J483" s="11"/>
      <c r="K483" s="130"/>
      <c r="L483" s="130"/>
      <c r="M483" s="148"/>
      <c r="N483" s="130"/>
      <c r="O483" s="130"/>
      <c r="P483" s="130"/>
      <c r="Q483" s="130"/>
      <c r="R483" s="130"/>
      <c r="S483" s="130"/>
      <c r="T483" s="130"/>
      <c r="U483" s="130"/>
      <c r="V483" s="130"/>
      <c r="W483" s="130"/>
      <c r="X483" s="130"/>
      <c r="Y483" s="130"/>
    </row>
    <row r="484" spans="1:25" s="18" customFormat="1" ht="9.75" customHeight="1">
      <c r="A484" s="11"/>
      <c r="B484" s="10"/>
      <c r="C484" s="10"/>
      <c r="D484" s="10"/>
      <c r="E484" s="10"/>
      <c r="F484" s="10"/>
      <c r="G484" s="10"/>
      <c r="H484" s="10"/>
      <c r="I484" s="10"/>
      <c r="J484" s="10"/>
      <c r="K484" s="130"/>
      <c r="L484" s="130"/>
      <c r="M484" s="148"/>
      <c r="N484" s="130"/>
      <c r="O484" s="130"/>
      <c r="P484" s="130"/>
      <c r="Q484" s="130"/>
      <c r="R484" s="130"/>
      <c r="S484" s="130"/>
      <c r="T484" s="130"/>
      <c r="U484" s="130"/>
      <c r="V484" s="130"/>
      <c r="W484" s="130"/>
      <c r="X484" s="130"/>
      <c r="Y484" s="130"/>
    </row>
    <row r="485" spans="1:25" s="18" customFormat="1" ht="9.75" customHeight="1">
      <c r="A485" s="11"/>
      <c r="B485" s="10"/>
      <c r="C485" s="10"/>
      <c r="D485" s="10"/>
      <c r="E485" s="10"/>
      <c r="F485" s="10"/>
      <c r="G485" s="10"/>
      <c r="H485" s="10"/>
      <c r="I485" s="10"/>
      <c r="J485" s="10"/>
      <c r="K485" s="130"/>
      <c r="L485" s="130"/>
      <c r="M485" s="148"/>
      <c r="N485" s="130"/>
      <c r="O485" s="130"/>
      <c r="P485" s="130"/>
      <c r="Q485" s="130"/>
      <c r="R485" s="130"/>
      <c r="S485" s="130"/>
      <c r="T485" s="130"/>
      <c r="U485" s="130"/>
      <c r="V485" s="130"/>
      <c r="W485" s="130"/>
      <c r="X485" s="130"/>
      <c r="Y485" s="130"/>
    </row>
    <row r="486" spans="1:25">
      <c r="A486" s="17" t="s">
        <v>69</v>
      </c>
    </row>
    <row r="487" spans="1:25" ht="9.75" customHeight="1">
      <c r="A487" s="17"/>
    </row>
    <row r="488" spans="1:25" ht="9.75" customHeight="1">
      <c r="A488" s="17"/>
    </row>
    <row r="489" spans="1:25">
      <c r="A489" s="50" t="s">
        <v>155</v>
      </c>
      <c r="J489" s="51">
        <f>J251</f>
        <v>2025</v>
      </c>
    </row>
    <row r="490" spans="1:25" s="5" customFormat="1">
      <c r="A490" s="52"/>
      <c r="B490" s="52"/>
      <c r="C490" s="52"/>
      <c r="D490" s="52"/>
      <c r="E490" s="52"/>
      <c r="F490" s="52"/>
      <c r="G490" s="52"/>
      <c r="H490" s="52"/>
      <c r="I490" s="52"/>
      <c r="J490" s="51" t="s">
        <v>0</v>
      </c>
      <c r="K490" s="162"/>
      <c r="L490" s="162"/>
      <c r="M490" s="163"/>
      <c r="N490" s="162"/>
      <c r="O490" s="162"/>
      <c r="P490" s="162"/>
      <c r="Q490" s="162"/>
      <c r="R490" s="162"/>
      <c r="S490" s="162"/>
      <c r="T490" s="162"/>
      <c r="U490" s="162"/>
      <c r="V490" s="162"/>
      <c r="W490" s="162"/>
      <c r="X490" s="162"/>
      <c r="Y490" s="162"/>
    </row>
    <row r="491" spans="1:25" s="5" customFormat="1">
      <c r="A491" s="7" t="s">
        <v>156</v>
      </c>
      <c r="B491" s="52"/>
      <c r="C491" s="52"/>
      <c r="D491" s="52"/>
      <c r="E491" s="52"/>
      <c r="F491" s="52"/>
      <c r="G491" s="52"/>
      <c r="H491" s="52"/>
      <c r="I491" s="52"/>
      <c r="J491" s="54">
        <f>10000</f>
        <v>10000</v>
      </c>
      <c r="K491" s="162"/>
      <c r="L491" s="164"/>
      <c r="M491" s="165"/>
      <c r="N491" s="164"/>
      <c r="O491" s="164"/>
      <c r="P491" s="164"/>
      <c r="Q491" s="164"/>
      <c r="R491" s="164"/>
      <c r="S491" s="164"/>
      <c r="T491" s="164"/>
      <c r="U491" s="187"/>
      <c r="V491" s="164"/>
      <c r="W491" s="164"/>
      <c r="X491" s="162"/>
      <c r="Y491" s="162"/>
    </row>
    <row r="492" spans="1:25" s="5" customFormat="1">
      <c r="A492" s="7" t="s">
        <v>157</v>
      </c>
      <c r="B492" s="52"/>
      <c r="C492" s="52"/>
      <c r="D492" s="52"/>
      <c r="E492" s="52"/>
      <c r="F492" s="52"/>
      <c r="G492" s="52"/>
      <c r="H492" s="52"/>
      <c r="I492" s="52"/>
      <c r="J492" s="54">
        <f>(3000*10)</f>
        <v>30000</v>
      </c>
      <c r="K492" s="162"/>
      <c r="L492" s="162"/>
      <c r="M492" s="163"/>
      <c r="N492" s="162"/>
      <c r="O492" s="162"/>
      <c r="P492" s="162"/>
      <c r="Q492" s="162"/>
      <c r="R492" s="162"/>
      <c r="S492" s="162"/>
      <c r="T492" s="162"/>
      <c r="U492" s="162"/>
      <c r="V492" s="162"/>
      <c r="W492" s="162"/>
      <c r="X492" s="162"/>
      <c r="Y492" s="162"/>
    </row>
    <row r="493" spans="1:25" s="5" customFormat="1">
      <c r="A493" s="7" t="s">
        <v>158</v>
      </c>
      <c r="B493" s="52"/>
      <c r="C493" s="52"/>
      <c r="D493" s="52"/>
      <c r="E493" s="52"/>
      <c r="F493" s="52"/>
      <c r="G493" s="52"/>
      <c r="H493" s="52"/>
      <c r="I493" s="52"/>
      <c r="J493" s="54">
        <f>23500</f>
        <v>23500</v>
      </c>
      <c r="K493" s="162"/>
      <c r="L493" s="162"/>
      <c r="M493" s="163"/>
      <c r="N493" s="162"/>
      <c r="O493" s="162"/>
      <c r="P493" s="162"/>
      <c r="Q493" s="162"/>
      <c r="R493" s="162"/>
      <c r="S493" s="162"/>
      <c r="T493" s="162"/>
      <c r="U493" s="162"/>
      <c r="V493" s="162"/>
      <c r="W493" s="162"/>
      <c r="X493" s="162"/>
      <c r="Y493" s="162"/>
    </row>
    <row r="494" spans="1:25" s="5" customFormat="1">
      <c r="A494" s="7" t="s">
        <v>159</v>
      </c>
      <c r="B494" s="52"/>
      <c r="C494" s="52"/>
      <c r="D494" s="52"/>
      <c r="E494" s="52"/>
      <c r="F494" s="52"/>
      <c r="G494" s="52"/>
      <c r="H494" s="52"/>
      <c r="I494" s="52"/>
      <c r="J494" s="54">
        <v>2000</v>
      </c>
      <c r="K494" s="162"/>
      <c r="L494" s="162"/>
      <c r="M494" s="163"/>
      <c r="N494" s="162"/>
      <c r="O494" s="162"/>
      <c r="P494" s="162"/>
      <c r="Q494" s="162"/>
      <c r="R494" s="162"/>
      <c r="S494" s="162"/>
      <c r="T494" s="162"/>
      <c r="U494" s="162"/>
      <c r="V494" s="162"/>
      <c r="W494" s="162"/>
      <c r="X494" s="162"/>
      <c r="Y494" s="162"/>
    </row>
    <row r="495" spans="1:25" s="5" customFormat="1">
      <c r="A495" s="7" t="s">
        <v>160</v>
      </c>
      <c r="B495" s="52"/>
      <c r="C495" s="52"/>
      <c r="D495" s="52"/>
      <c r="E495" s="52"/>
      <c r="F495" s="52"/>
      <c r="G495" s="52"/>
      <c r="H495" s="52"/>
      <c r="I495" s="52"/>
      <c r="J495" s="54">
        <f>11000</f>
        <v>11000</v>
      </c>
      <c r="K495" s="162"/>
      <c r="L495" s="164"/>
      <c r="M495" s="165"/>
      <c r="N495" s="164"/>
      <c r="O495" s="164"/>
      <c r="P495" s="164"/>
      <c r="Q495" s="164"/>
      <c r="R495" s="164"/>
      <c r="S495" s="164"/>
      <c r="T495" s="164"/>
      <c r="U495" s="187"/>
      <c r="V495" s="164"/>
      <c r="W495" s="164"/>
      <c r="X495" s="162"/>
      <c r="Y495" s="162"/>
    </row>
    <row r="496" spans="1:25" s="5" customFormat="1">
      <c r="A496" s="7" t="s">
        <v>161</v>
      </c>
      <c r="B496" s="52"/>
      <c r="C496" s="52"/>
      <c r="D496" s="52"/>
      <c r="E496" s="52"/>
      <c r="F496" s="52"/>
      <c r="G496" s="52"/>
      <c r="H496" s="52"/>
      <c r="I496" s="52"/>
      <c r="J496" s="54">
        <v>3000</v>
      </c>
      <c r="K496" s="162"/>
      <c r="L496" s="164"/>
      <c r="M496" s="165"/>
      <c r="N496" s="164"/>
      <c r="O496" s="164"/>
      <c r="P496" s="164"/>
      <c r="Q496" s="164"/>
      <c r="R496" s="164"/>
      <c r="S496" s="164"/>
      <c r="T496" s="164"/>
      <c r="U496" s="187"/>
      <c r="V496" s="164"/>
      <c r="W496" s="164"/>
      <c r="X496" s="162"/>
      <c r="Y496" s="162"/>
    </row>
    <row r="497" spans="1:25" s="5" customFormat="1">
      <c r="A497" s="7"/>
      <c r="B497" s="52"/>
      <c r="C497" s="52"/>
      <c r="D497" s="52"/>
      <c r="E497" s="52"/>
      <c r="F497" s="52"/>
      <c r="G497" s="52"/>
      <c r="H497" s="52"/>
      <c r="I497" s="52"/>
      <c r="J497" s="54"/>
      <c r="K497" s="162"/>
      <c r="L497" s="164"/>
      <c r="M497" s="165"/>
      <c r="N497" s="164"/>
      <c r="O497" s="164"/>
      <c r="P497" s="164"/>
      <c r="Q497" s="164"/>
      <c r="R497" s="164"/>
      <c r="S497" s="164"/>
      <c r="T497" s="164"/>
      <c r="U497" s="187"/>
      <c r="V497" s="164"/>
      <c r="W497" s="164"/>
      <c r="X497" s="162"/>
      <c r="Y497" s="162"/>
    </row>
    <row r="498" spans="1:25" ht="19.5" thickBot="1">
      <c r="A498" s="17"/>
      <c r="J498" s="58">
        <f>SUM(J491:J497)</f>
        <v>79500</v>
      </c>
      <c r="K498" s="153"/>
    </row>
    <row r="499" spans="1:25" s="5" customFormat="1" ht="19.5" thickTop="1">
      <c r="A499" s="50" t="s">
        <v>109</v>
      </c>
      <c r="B499" s="52"/>
      <c r="C499" s="52"/>
      <c r="D499" s="52"/>
      <c r="E499" s="52"/>
      <c r="F499" s="52"/>
      <c r="G499" s="52"/>
      <c r="H499" s="52"/>
      <c r="I499" s="52"/>
      <c r="J499" s="52"/>
      <c r="K499" s="162"/>
      <c r="L499" s="162"/>
      <c r="M499" s="163"/>
      <c r="N499" s="162"/>
      <c r="O499" s="162"/>
      <c r="P499" s="162"/>
      <c r="Q499" s="162"/>
      <c r="R499" s="162"/>
      <c r="S499" s="162"/>
      <c r="T499" s="162"/>
      <c r="U499" s="162"/>
      <c r="V499" s="162"/>
      <c r="W499" s="162"/>
      <c r="X499" s="162"/>
      <c r="Y499" s="162"/>
    </row>
    <row r="500" spans="1:25" s="5" customFormat="1">
      <c r="A500" s="60" t="s">
        <v>188</v>
      </c>
      <c r="B500" s="52"/>
      <c r="C500" s="52"/>
      <c r="D500" s="52"/>
      <c r="E500" s="52"/>
      <c r="F500" s="52"/>
      <c r="G500" s="52"/>
      <c r="H500" s="52"/>
      <c r="I500" s="52"/>
      <c r="J500" s="61">
        <v>13400</v>
      </c>
      <c r="K500" s="162"/>
      <c r="L500" s="162"/>
      <c r="M500" s="163"/>
      <c r="N500" s="162"/>
      <c r="O500" s="162"/>
      <c r="P500" s="162"/>
      <c r="Q500" s="162"/>
      <c r="R500" s="162"/>
      <c r="S500" s="162"/>
      <c r="T500" s="162"/>
      <c r="U500" s="162"/>
      <c r="V500" s="162"/>
      <c r="W500" s="162"/>
      <c r="X500" s="162"/>
      <c r="Y500" s="162"/>
    </row>
    <row r="501" spans="1:25" s="5" customFormat="1">
      <c r="A501" s="60" t="s">
        <v>9</v>
      </c>
      <c r="B501" s="52"/>
      <c r="C501" s="52"/>
      <c r="D501" s="52"/>
      <c r="E501" s="52"/>
      <c r="F501" s="52"/>
      <c r="G501" s="52"/>
      <c r="H501" s="52"/>
      <c r="I501" s="52"/>
      <c r="J501" s="61">
        <v>0</v>
      </c>
      <c r="K501" s="162"/>
      <c r="L501" s="162"/>
      <c r="M501" s="163"/>
      <c r="N501" s="162"/>
      <c r="O501" s="162"/>
      <c r="P501" s="162"/>
      <c r="Q501" s="162"/>
      <c r="R501" s="162"/>
      <c r="S501" s="162"/>
      <c r="T501" s="162"/>
      <c r="U501" s="162"/>
      <c r="V501" s="162"/>
      <c r="W501" s="162"/>
      <c r="X501" s="162"/>
      <c r="Y501" s="162"/>
    </row>
    <row r="502" spans="1:25" s="4" customFormat="1" ht="19.5" thickBot="1">
      <c r="A502" s="52"/>
      <c r="B502" s="52"/>
      <c r="C502" s="52"/>
      <c r="D502" s="52"/>
      <c r="E502" s="52"/>
      <c r="F502" s="52"/>
      <c r="G502" s="52"/>
      <c r="H502" s="52"/>
      <c r="I502" s="52"/>
      <c r="J502" s="62">
        <f>SUM(J500:J501)</f>
        <v>13400</v>
      </c>
      <c r="K502" s="162"/>
      <c r="L502" s="162"/>
      <c r="M502" s="163"/>
      <c r="N502" s="162"/>
      <c r="O502" s="162"/>
      <c r="P502" s="162"/>
      <c r="Q502" s="162"/>
      <c r="R502" s="162"/>
      <c r="S502" s="162"/>
      <c r="T502" s="162"/>
      <c r="U502" s="162"/>
      <c r="V502" s="162"/>
      <c r="W502" s="162"/>
      <c r="X502" s="162"/>
      <c r="Y502" s="162"/>
    </row>
    <row r="503" spans="1:25" s="4" customFormat="1" ht="19.5" thickTop="1">
      <c r="A503" s="52"/>
      <c r="B503" s="52"/>
      <c r="C503" s="52"/>
      <c r="D503" s="52"/>
      <c r="E503" s="52"/>
      <c r="F503" s="52"/>
      <c r="G503" s="52"/>
      <c r="H503" s="52"/>
      <c r="I503" s="52"/>
      <c r="J503" s="118"/>
      <c r="K503" s="162"/>
      <c r="L503" s="162"/>
      <c r="M503" s="163"/>
      <c r="N503" s="162"/>
      <c r="O503" s="162"/>
      <c r="P503" s="162"/>
      <c r="Q503" s="162"/>
      <c r="R503" s="162"/>
      <c r="S503" s="162"/>
      <c r="T503" s="162"/>
      <c r="U503" s="162"/>
      <c r="V503" s="162"/>
      <c r="W503" s="162"/>
      <c r="X503" s="162"/>
      <c r="Y503" s="162"/>
    </row>
    <row r="504" spans="1:25" s="120" customFormat="1" ht="23.25" customHeight="1">
      <c r="A504" s="61" t="s">
        <v>191</v>
      </c>
      <c r="B504" s="61"/>
      <c r="C504" s="61"/>
      <c r="D504" s="61"/>
      <c r="E504" s="61"/>
      <c r="F504" s="61"/>
      <c r="G504" s="61"/>
      <c r="H504" s="61"/>
      <c r="I504" s="61"/>
      <c r="J504" s="107">
        <f>J498+J502</f>
        <v>92900</v>
      </c>
      <c r="K504" s="166"/>
      <c r="L504" s="166"/>
      <c r="M504" s="167"/>
      <c r="N504" s="166"/>
      <c r="O504" s="166"/>
      <c r="P504" s="166"/>
      <c r="Q504" s="166"/>
      <c r="R504" s="166"/>
      <c r="S504" s="166"/>
      <c r="T504" s="166"/>
      <c r="U504" s="166"/>
      <c r="V504" s="166"/>
      <c r="W504" s="166"/>
      <c r="X504" s="166"/>
      <c r="Y504" s="166"/>
    </row>
    <row r="505" spans="1:25" s="4" customFormat="1" ht="21" customHeight="1">
      <c r="A505" s="52"/>
      <c r="B505" s="52"/>
      <c r="C505" s="52"/>
      <c r="D505" s="52"/>
      <c r="E505" s="52"/>
      <c r="F505" s="52"/>
      <c r="G505" s="52"/>
      <c r="H505" s="52"/>
      <c r="I505" s="52"/>
      <c r="J505" s="52"/>
      <c r="K505" s="162"/>
      <c r="L505" s="162"/>
      <c r="M505" s="163"/>
      <c r="N505" s="162"/>
      <c r="O505" s="162"/>
      <c r="P505" s="162"/>
      <c r="Q505" s="162"/>
      <c r="R505" s="162"/>
      <c r="S505" s="162"/>
      <c r="T505" s="162"/>
      <c r="U505" s="162"/>
      <c r="V505" s="162"/>
      <c r="W505" s="162"/>
      <c r="X505" s="162"/>
      <c r="Y505" s="162"/>
    </row>
    <row r="506" spans="1:25" s="4" customFormat="1">
      <c r="A506" s="50" t="s">
        <v>110</v>
      </c>
      <c r="B506" s="52"/>
      <c r="C506" s="52"/>
      <c r="D506" s="52"/>
      <c r="E506" s="52"/>
      <c r="F506" s="52"/>
      <c r="G506" s="52"/>
      <c r="H506" s="52"/>
      <c r="I506" s="52"/>
      <c r="J506" s="105"/>
      <c r="K506" s="162"/>
      <c r="L506" s="162"/>
      <c r="M506" s="163"/>
      <c r="N506" s="162"/>
      <c r="O506" s="162"/>
      <c r="P506" s="162"/>
      <c r="Q506" s="162"/>
      <c r="R506" s="162"/>
      <c r="S506" s="162"/>
      <c r="T506" s="162"/>
      <c r="U506" s="162"/>
      <c r="V506" s="162"/>
      <c r="W506" s="162"/>
      <c r="X506" s="162"/>
      <c r="Y506" s="162"/>
    </row>
    <row r="507" spans="1:25" s="5" customFormat="1">
      <c r="A507" s="7" t="s">
        <v>168</v>
      </c>
      <c r="B507" s="52"/>
      <c r="C507" s="52"/>
      <c r="D507" s="52"/>
      <c r="E507" s="52"/>
      <c r="F507" s="52"/>
      <c r="G507" s="52"/>
      <c r="H507" s="52"/>
      <c r="I507" s="52"/>
      <c r="J507" s="116">
        <v>1500</v>
      </c>
      <c r="K507" s="162"/>
      <c r="L507" s="162"/>
      <c r="M507" s="163"/>
      <c r="N507" s="162"/>
      <c r="O507" s="162"/>
      <c r="P507" s="162"/>
      <c r="Q507" s="162"/>
      <c r="R507" s="162"/>
      <c r="S507" s="162"/>
      <c r="T507" s="162"/>
      <c r="U507" s="162"/>
      <c r="V507" s="162"/>
      <c r="W507" s="162"/>
      <c r="X507" s="162"/>
      <c r="Y507" s="162"/>
    </row>
    <row r="508" spans="1:25" s="5" customFormat="1">
      <c r="A508" s="7" t="s">
        <v>169</v>
      </c>
      <c r="B508" s="52"/>
      <c r="C508" s="52"/>
      <c r="D508" s="52"/>
      <c r="E508" s="52"/>
      <c r="F508" s="52"/>
      <c r="G508" s="52"/>
      <c r="H508" s="52"/>
      <c r="I508" s="52"/>
      <c r="J508" s="116">
        <v>3780</v>
      </c>
      <c r="K508" s="162"/>
      <c r="L508" s="162"/>
      <c r="M508" s="163"/>
      <c r="N508" s="162"/>
      <c r="O508" s="162"/>
      <c r="P508" s="162"/>
      <c r="Q508" s="162"/>
      <c r="R508" s="162"/>
      <c r="S508" s="162"/>
      <c r="T508" s="162"/>
      <c r="U508" s="162"/>
      <c r="V508" s="162"/>
      <c r="W508" s="162"/>
      <c r="X508" s="162"/>
      <c r="Y508" s="162"/>
    </row>
    <row r="509" spans="1:25" s="5" customFormat="1">
      <c r="A509" s="7" t="s">
        <v>173</v>
      </c>
      <c r="B509" s="52"/>
      <c r="C509" s="52"/>
      <c r="D509" s="52"/>
      <c r="E509" s="52"/>
      <c r="F509" s="52"/>
      <c r="G509" s="52"/>
      <c r="H509" s="52"/>
      <c r="I509" s="52"/>
      <c r="J509" s="116">
        <v>3200</v>
      </c>
      <c r="K509" s="162"/>
      <c r="L509" s="162"/>
      <c r="M509" s="163"/>
      <c r="N509" s="162"/>
      <c r="O509" s="162"/>
      <c r="P509" s="162"/>
      <c r="Q509" s="162"/>
      <c r="R509" s="162"/>
      <c r="S509" s="162"/>
      <c r="T509" s="162"/>
      <c r="U509" s="162"/>
      <c r="V509" s="162"/>
      <c r="W509" s="162"/>
      <c r="X509" s="162"/>
      <c r="Y509" s="162"/>
    </row>
    <row r="510" spans="1:25" s="5" customFormat="1">
      <c r="A510" s="7" t="s">
        <v>171</v>
      </c>
      <c r="B510" s="52"/>
      <c r="C510" s="52"/>
      <c r="D510" s="52"/>
      <c r="E510" s="52"/>
      <c r="F510" s="52"/>
      <c r="G510" s="52"/>
      <c r="H510" s="52"/>
      <c r="I510" s="52"/>
      <c r="J510" s="116">
        <f>1000+997.15</f>
        <v>1997.15</v>
      </c>
      <c r="K510" s="162"/>
      <c r="L510" s="162"/>
      <c r="M510" s="163"/>
      <c r="N510" s="162"/>
      <c r="O510" s="162"/>
      <c r="P510" s="162"/>
      <c r="Q510" s="162"/>
      <c r="R510" s="162"/>
      <c r="S510" s="162"/>
      <c r="T510" s="162"/>
      <c r="U510" s="162"/>
      <c r="V510" s="162"/>
      <c r="W510" s="162"/>
      <c r="X510" s="162"/>
      <c r="Y510" s="162"/>
    </row>
    <row r="511" spans="1:25" s="5" customFormat="1">
      <c r="A511" s="7" t="s">
        <v>174</v>
      </c>
      <c r="B511" s="52"/>
      <c r="C511" s="52"/>
      <c r="D511" s="52"/>
      <c r="E511" s="52"/>
      <c r="F511" s="52"/>
      <c r="G511" s="52"/>
      <c r="H511" s="52"/>
      <c r="I511" s="52"/>
      <c r="J511" s="116">
        <f>4000+712.2</f>
        <v>4712.2</v>
      </c>
      <c r="K511" s="162"/>
      <c r="L511" s="162"/>
      <c r="M511" s="163"/>
      <c r="N511" s="162"/>
      <c r="O511" s="162"/>
      <c r="P511" s="162"/>
      <c r="Q511" s="162"/>
      <c r="R511" s="162"/>
      <c r="S511" s="162"/>
      <c r="T511" s="162"/>
      <c r="U511" s="162"/>
      <c r="V511" s="162"/>
      <c r="W511" s="162"/>
      <c r="X511" s="162"/>
      <c r="Y511" s="162"/>
    </row>
    <row r="512" spans="1:25" s="5" customFormat="1">
      <c r="A512" s="7" t="s">
        <v>172</v>
      </c>
      <c r="B512" s="52"/>
      <c r="C512" s="52"/>
      <c r="D512" s="52"/>
      <c r="E512" s="52"/>
      <c r="F512" s="52"/>
      <c r="G512" s="52"/>
      <c r="H512" s="52"/>
      <c r="I512" s="52"/>
      <c r="J512" s="116">
        <v>4200</v>
      </c>
      <c r="K512" s="162"/>
      <c r="L512" s="162"/>
      <c r="M512" s="163"/>
      <c r="N512" s="162"/>
      <c r="O512" s="162"/>
      <c r="P512" s="162"/>
      <c r="Q512" s="162"/>
      <c r="R512" s="162"/>
      <c r="S512" s="162"/>
      <c r="T512" s="162"/>
      <c r="U512" s="162"/>
      <c r="V512" s="162"/>
      <c r="W512" s="162"/>
      <c r="X512" s="162"/>
      <c r="Y512" s="162"/>
    </row>
    <row r="513" spans="1:25" s="5" customFormat="1">
      <c r="A513" s="7" t="s">
        <v>170</v>
      </c>
      <c r="B513" s="52"/>
      <c r="C513" s="52"/>
      <c r="D513" s="52"/>
      <c r="E513" s="52"/>
      <c r="F513" s="52"/>
      <c r="G513" s="52"/>
      <c r="H513" s="52"/>
      <c r="I513" s="52"/>
      <c r="J513" s="116">
        <v>2700</v>
      </c>
      <c r="K513" s="162"/>
      <c r="L513" s="162"/>
      <c r="M513" s="163"/>
      <c r="N513" s="162"/>
      <c r="O513" s="162"/>
      <c r="P513" s="162"/>
      <c r="Q513" s="162"/>
      <c r="R513" s="162"/>
      <c r="S513" s="162"/>
      <c r="T513" s="162"/>
      <c r="U513" s="162"/>
      <c r="V513" s="162"/>
      <c r="W513" s="162"/>
      <c r="X513" s="162"/>
      <c r="Y513" s="162"/>
    </row>
    <row r="514" spans="1:25" s="4" customFormat="1">
      <c r="A514" s="7" t="s">
        <v>175</v>
      </c>
      <c r="B514" s="52"/>
      <c r="C514" s="52"/>
      <c r="D514" s="52"/>
      <c r="E514" s="52"/>
      <c r="F514" s="52"/>
      <c r="G514" s="52"/>
      <c r="H514" s="52"/>
      <c r="I514" s="52"/>
      <c r="J514" s="117">
        <v>1300</v>
      </c>
      <c r="K514" s="162"/>
      <c r="L514" s="162"/>
      <c r="M514" s="163"/>
      <c r="N514" s="162"/>
      <c r="O514" s="162"/>
      <c r="P514" s="162"/>
      <c r="Q514" s="162"/>
      <c r="R514" s="162"/>
      <c r="S514" s="162"/>
      <c r="T514" s="162"/>
      <c r="U514" s="162"/>
      <c r="V514" s="162"/>
      <c r="W514" s="162"/>
      <c r="X514" s="162"/>
      <c r="Y514" s="162"/>
    </row>
    <row r="515" spans="1:25" s="5" customFormat="1" ht="19.5" thickBot="1">
      <c r="A515" s="26"/>
      <c r="B515" s="52"/>
      <c r="C515" s="52"/>
      <c r="D515" s="52"/>
      <c r="E515" s="52"/>
      <c r="F515" s="52"/>
      <c r="G515" s="52"/>
      <c r="H515" s="52"/>
      <c r="I515" s="52"/>
      <c r="J515" s="110">
        <f>SUM(J507:J514)</f>
        <v>23389.35</v>
      </c>
      <c r="K515" s="162"/>
      <c r="L515" s="162"/>
      <c r="M515" s="163"/>
      <c r="N515" s="162"/>
      <c r="O515" s="162"/>
      <c r="P515" s="162"/>
      <c r="Q515" s="162"/>
      <c r="R515" s="162"/>
      <c r="S515" s="162"/>
      <c r="T515" s="162"/>
      <c r="U515" s="162"/>
      <c r="V515" s="162"/>
      <c r="W515" s="162"/>
      <c r="X515" s="162"/>
      <c r="Y515" s="162"/>
    </row>
    <row r="518" spans="1:25">
      <c r="A518" s="11" t="s">
        <v>111</v>
      </c>
      <c r="J518" s="128"/>
    </row>
    <row r="519" spans="1:25" s="6" customFormat="1">
      <c r="A519" s="7" t="s">
        <v>187</v>
      </c>
      <c r="B519" s="60"/>
      <c r="C519" s="63"/>
      <c r="D519" s="64"/>
      <c r="E519" s="64"/>
      <c r="F519" s="63"/>
      <c r="G519" s="63"/>
      <c r="H519" s="63"/>
      <c r="I519" s="63"/>
      <c r="J519" s="65">
        <v>24000</v>
      </c>
      <c r="K519" s="168"/>
      <c r="L519" s="168"/>
      <c r="M519" s="169"/>
      <c r="N519" s="168"/>
      <c r="O519" s="168"/>
      <c r="P519" s="168"/>
      <c r="Q519" s="168"/>
      <c r="R519" s="168"/>
      <c r="S519" s="168"/>
      <c r="T519" s="168"/>
      <c r="U519" s="168"/>
      <c r="V519" s="168"/>
      <c r="W519" s="168"/>
      <c r="X519" s="168"/>
      <c r="Y519" s="168"/>
    </row>
    <row r="520" spans="1:25" s="6" customFormat="1">
      <c r="A520" s="7" t="s">
        <v>176</v>
      </c>
      <c r="B520" s="60"/>
      <c r="C520" s="63"/>
      <c r="D520" s="64"/>
      <c r="E520" s="64"/>
      <c r="F520" s="63"/>
      <c r="G520" s="63"/>
      <c r="H520" s="63"/>
      <c r="I520" s="63"/>
      <c r="J520" s="65">
        <v>3600</v>
      </c>
      <c r="K520" s="168"/>
      <c r="L520" s="168"/>
      <c r="M520" s="169"/>
      <c r="N520" s="168"/>
      <c r="O520" s="168"/>
      <c r="P520" s="168"/>
      <c r="Q520" s="168"/>
      <c r="R520" s="168"/>
      <c r="S520" s="168"/>
      <c r="T520" s="168"/>
      <c r="U520" s="168"/>
      <c r="V520" s="168"/>
      <c r="W520" s="168"/>
      <c r="X520" s="168"/>
      <c r="Y520" s="168"/>
    </row>
    <row r="521" spans="1:25" s="6" customFormat="1">
      <c r="A521" s="7" t="s">
        <v>112</v>
      </c>
      <c r="B521" s="60"/>
      <c r="C521" s="63"/>
      <c r="D521" s="64"/>
      <c r="E521" s="64"/>
      <c r="F521" s="63"/>
      <c r="G521" s="63"/>
      <c r="H521" s="63"/>
      <c r="I521" s="63"/>
      <c r="J521" s="65">
        <f>1090+5170</f>
        <v>6260</v>
      </c>
      <c r="K521" s="168"/>
      <c r="L521" s="168"/>
      <c r="M521" s="169"/>
      <c r="N521" s="168"/>
      <c r="O521" s="168"/>
      <c r="P521" s="168"/>
      <c r="Q521" s="168"/>
      <c r="R521" s="168"/>
      <c r="S521" s="168"/>
      <c r="T521" s="168"/>
      <c r="U521" s="168"/>
      <c r="V521" s="168"/>
      <c r="W521" s="168"/>
      <c r="X521" s="168"/>
      <c r="Y521" s="168"/>
    </row>
    <row r="522" spans="1:25" s="6" customFormat="1">
      <c r="A522" s="7" t="s">
        <v>11</v>
      </c>
      <c r="B522" s="60"/>
      <c r="C522" s="63"/>
      <c r="D522" s="64"/>
      <c r="E522" s="64"/>
      <c r="F522" s="63"/>
      <c r="G522" s="63"/>
      <c r="H522" s="63"/>
      <c r="I522" s="63"/>
      <c r="J522" s="65">
        <v>3150</v>
      </c>
      <c r="K522" s="168"/>
      <c r="L522" s="168"/>
      <c r="M522" s="169"/>
      <c r="N522" s="168"/>
      <c r="O522" s="168"/>
      <c r="P522" s="168"/>
      <c r="Q522" s="168"/>
      <c r="R522" s="168"/>
      <c r="S522" s="168"/>
      <c r="T522" s="168"/>
      <c r="U522" s="168"/>
      <c r="V522" s="168"/>
      <c r="W522" s="168"/>
      <c r="X522" s="168"/>
      <c r="Y522" s="168"/>
    </row>
    <row r="523" spans="1:25" s="6" customFormat="1">
      <c r="A523" s="7" t="s">
        <v>12</v>
      </c>
      <c r="B523" s="60"/>
      <c r="C523" s="63"/>
      <c r="D523" s="64"/>
      <c r="E523" s="64"/>
      <c r="F523" s="63"/>
      <c r="G523" s="63"/>
      <c r="H523" s="63"/>
      <c r="I523" s="63"/>
      <c r="J523" s="65">
        <f>1380+1200+325</f>
        <v>2905</v>
      </c>
      <c r="K523" s="168"/>
      <c r="L523" s="168"/>
      <c r="M523" s="169"/>
      <c r="N523" s="168"/>
      <c r="O523" s="168"/>
      <c r="P523" s="168"/>
      <c r="Q523" s="168"/>
      <c r="R523" s="168"/>
      <c r="S523" s="168"/>
      <c r="T523" s="168"/>
      <c r="U523" s="168"/>
      <c r="V523" s="168"/>
      <c r="W523" s="168"/>
      <c r="X523" s="168"/>
      <c r="Y523" s="168"/>
    </row>
    <row r="524" spans="1:25" s="6" customFormat="1">
      <c r="A524" s="7" t="s">
        <v>13</v>
      </c>
      <c r="B524" s="60"/>
      <c r="C524" s="63"/>
      <c r="D524" s="64"/>
      <c r="E524" s="64"/>
      <c r="F524" s="63"/>
      <c r="G524" s="63"/>
      <c r="H524" s="63"/>
      <c r="I524" s="63"/>
      <c r="J524" s="65">
        <f>3420</f>
        <v>3420</v>
      </c>
      <c r="K524" s="168"/>
      <c r="L524" s="168"/>
      <c r="M524" s="169"/>
      <c r="N524" s="168"/>
      <c r="O524" s="168"/>
      <c r="P524" s="168"/>
      <c r="Q524" s="168"/>
      <c r="R524" s="168"/>
      <c r="S524" s="168"/>
      <c r="T524" s="168"/>
      <c r="U524" s="168"/>
      <c r="V524" s="168"/>
      <c r="W524" s="168"/>
      <c r="X524" s="168"/>
      <c r="Y524" s="168"/>
    </row>
    <row r="525" spans="1:25" s="6" customFormat="1">
      <c r="A525" s="7" t="s">
        <v>14</v>
      </c>
      <c r="B525" s="60"/>
      <c r="C525" s="63"/>
      <c r="D525" s="64"/>
      <c r="E525" s="64"/>
      <c r="F525" s="63"/>
      <c r="G525" s="63"/>
      <c r="H525" s="63"/>
      <c r="I525" s="63"/>
      <c r="J525" s="65">
        <v>5470</v>
      </c>
      <c r="K525" s="168"/>
      <c r="L525" s="168"/>
      <c r="M525" s="169"/>
      <c r="N525" s="168"/>
      <c r="O525" s="168"/>
      <c r="P525" s="168"/>
      <c r="Q525" s="168"/>
      <c r="R525" s="168"/>
      <c r="S525" s="168"/>
      <c r="T525" s="168"/>
      <c r="U525" s="168"/>
      <c r="V525" s="168"/>
      <c r="W525" s="168"/>
      <c r="X525" s="168"/>
      <c r="Y525" s="168"/>
    </row>
    <row r="526" spans="1:25" s="6" customFormat="1">
      <c r="A526" s="7" t="s">
        <v>15</v>
      </c>
      <c r="B526" s="60"/>
      <c r="C526" s="63"/>
      <c r="D526" s="64"/>
      <c r="E526" s="64"/>
      <c r="F526" s="63"/>
      <c r="G526" s="63"/>
      <c r="H526" s="63"/>
      <c r="I526" s="63"/>
      <c r="J526" s="65">
        <v>6700</v>
      </c>
      <c r="K526" s="168"/>
      <c r="L526" s="168"/>
      <c r="M526" s="169"/>
      <c r="N526" s="168"/>
      <c r="O526" s="168"/>
      <c r="P526" s="168"/>
      <c r="Q526" s="168"/>
      <c r="R526" s="168"/>
      <c r="S526" s="168"/>
      <c r="T526" s="168"/>
      <c r="U526" s="168"/>
      <c r="V526" s="168"/>
      <c r="W526" s="168"/>
      <c r="X526" s="168"/>
      <c r="Y526" s="168"/>
    </row>
    <row r="527" spans="1:25" s="6" customFormat="1">
      <c r="A527" s="7" t="s">
        <v>16</v>
      </c>
      <c r="B527" s="60"/>
      <c r="C527" s="63"/>
      <c r="D527" s="64"/>
      <c r="E527" s="64"/>
      <c r="F527" s="63"/>
      <c r="G527" s="63"/>
      <c r="H527" s="63"/>
      <c r="I527" s="63"/>
      <c r="J527" s="65">
        <v>4540</v>
      </c>
      <c r="K527" s="168"/>
      <c r="L527" s="168"/>
      <c r="M527" s="169"/>
      <c r="N527" s="168"/>
      <c r="O527" s="168"/>
      <c r="P527" s="168"/>
      <c r="Q527" s="168"/>
      <c r="R527" s="168"/>
      <c r="S527" s="168"/>
      <c r="T527" s="168"/>
      <c r="U527" s="168"/>
      <c r="V527" s="168"/>
      <c r="W527" s="168"/>
      <c r="X527" s="168"/>
      <c r="Y527" s="168"/>
    </row>
    <row r="528" spans="1:25" s="168" customFormat="1">
      <c r="A528" s="181" t="s">
        <v>177</v>
      </c>
      <c r="B528" s="178"/>
      <c r="C528" s="182"/>
      <c r="D528" s="183"/>
      <c r="E528" s="183"/>
      <c r="F528" s="182"/>
      <c r="G528" s="182"/>
      <c r="H528" s="182"/>
      <c r="I528" s="182"/>
      <c r="J528" s="184">
        <v>1680</v>
      </c>
      <c r="M528" s="169"/>
    </row>
    <row r="529" spans="1:25" s="168" customFormat="1">
      <c r="A529" s="181" t="s">
        <v>186</v>
      </c>
      <c r="B529" s="178"/>
      <c r="C529" s="182"/>
      <c r="D529" s="183"/>
      <c r="E529" s="183"/>
      <c r="F529" s="182"/>
      <c r="G529" s="182"/>
      <c r="H529" s="182"/>
      <c r="I529" s="182"/>
      <c r="J529" s="184">
        <f>950+2693.09</f>
        <v>3643.09</v>
      </c>
      <c r="M529" s="169"/>
    </row>
    <row r="530" spans="1:25" s="168" customFormat="1">
      <c r="A530" s="181" t="s">
        <v>17</v>
      </c>
      <c r="B530" s="178"/>
      <c r="C530" s="182"/>
      <c r="D530" s="183"/>
      <c r="E530" s="183"/>
      <c r="F530" s="182"/>
      <c r="G530" s="182"/>
      <c r="H530" s="182"/>
      <c r="I530" s="182"/>
      <c r="J530" s="184">
        <f>6265</f>
        <v>6265</v>
      </c>
      <c r="M530" s="169"/>
    </row>
    <row r="531" spans="1:25" s="168" customFormat="1">
      <c r="A531" s="181" t="s">
        <v>185</v>
      </c>
      <c r="B531" s="178"/>
      <c r="C531" s="182"/>
      <c r="D531" s="183"/>
      <c r="E531" s="183"/>
      <c r="F531" s="182"/>
      <c r="G531" s="182"/>
      <c r="H531" s="182"/>
      <c r="I531" s="182"/>
      <c r="J531" s="184">
        <f>75+398+73.96</f>
        <v>546.96</v>
      </c>
      <c r="M531" s="169"/>
    </row>
    <row r="532" spans="1:25" s="168" customFormat="1">
      <c r="A532" s="181" t="s">
        <v>18</v>
      </c>
      <c r="B532" s="178"/>
      <c r="C532" s="182"/>
      <c r="D532" s="183"/>
      <c r="E532" s="183"/>
      <c r="F532" s="182"/>
      <c r="G532" s="182"/>
      <c r="H532" s="182"/>
      <c r="I532" s="182"/>
      <c r="J532" s="184">
        <v>730</v>
      </c>
      <c r="M532" s="169"/>
    </row>
    <row r="533" spans="1:25" s="168" customFormat="1">
      <c r="A533" s="181" t="s">
        <v>162</v>
      </c>
      <c r="B533" s="178"/>
      <c r="C533" s="182"/>
      <c r="D533" s="183"/>
      <c r="E533" s="183"/>
      <c r="F533" s="182"/>
      <c r="G533" s="182"/>
      <c r="H533" s="182"/>
      <c r="I533" s="182"/>
      <c r="J533" s="184">
        <f>124</f>
        <v>124</v>
      </c>
      <c r="M533" s="169"/>
    </row>
    <row r="534" spans="1:25" s="168" customFormat="1">
      <c r="A534" s="181" t="s">
        <v>10</v>
      </c>
      <c r="B534" s="178"/>
      <c r="C534" s="182"/>
      <c r="D534" s="183"/>
      <c r="E534" s="183"/>
      <c r="F534" s="182"/>
      <c r="G534" s="182"/>
      <c r="H534" s="182"/>
      <c r="I534" s="182"/>
      <c r="J534" s="184">
        <v>610</v>
      </c>
      <c r="M534" s="169"/>
    </row>
    <row r="535" spans="1:25" s="130" customFormat="1" ht="23.25" customHeight="1" thickBot="1">
      <c r="A535" s="185"/>
      <c r="B535" s="185"/>
      <c r="C535" s="185"/>
      <c r="D535" s="185"/>
      <c r="E535" s="185"/>
      <c r="F535" s="185"/>
      <c r="G535" s="185"/>
      <c r="H535" s="185"/>
      <c r="I535" s="185"/>
      <c r="J535" s="186">
        <f>SUM(J519:J534)</f>
        <v>73644.05</v>
      </c>
      <c r="K535" s="155"/>
      <c r="M535" s="148"/>
    </row>
    <row r="536" spans="1:25" s="18" customFormat="1" ht="47.25" customHeight="1" thickTop="1">
      <c r="A536" s="10"/>
      <c r="B536" s="10"/>
      <c r="C536" s="10"/>
      <c r="D536" s="10"/>
      <c r="E536" s="10"/>
      <c r="F536" s="10"/>
      <c r="G536" s="10"/>
      <c r="H536" s="10"/>
      <c r="I536" s="10"/>
      <c r="J536" s="69"/>
      <c r="K536" s="155"/>
      <c r="L536" s="153"/>
      <c r="M536" s="148"/>
      <c r="N536" s="130"/>
      <c r="O536" s="130"/>
      <c r="P536" s="130"/>
      <c r="Q536" s="130"/>
      <c r="R536" s="130"/>
      <c r="S536" s="130"/>
      <c r="T536" s="130"/>
      <c r="U536" s="130"/>
      <c r="V536" s="130"/>
      <c r="W536" s="130"/>
      <c r="X536" s="130"/>
      <c r="Y536" s="130"/>
    </row>
    <row r="537" spans="1:25" s="18" customFormat="1" ht="46.5" customHeight="1">
      <c r="A537" s="10"/>
      <c r="B537" s="10"/>
      <c r="C537" s="10"/>
      <c r="D537" s="10"/>
      <c r="E537" s="10"/>
      <c r="F537" s="10"/>
      <c r="G537" s="10"/>
      <c r="H537" s="10"/>
      <c r="I537" s="10"/>
      <c r="J537" s="69"/>
      <c r="K537" s="130"/>
      <c r="L537" s="130"/>
      <c r="M537" s="148"/>
      <c r="N537" s="130"/>
      <c r="O537" s="130"/>
      <c r="P537" s="130"/>
      <c r="Q537" s="130"/>
      <c r="R537" s="130"/>
      <c r="S537" s="130"/>
      <c r="T537" s="130"/>
      <c r="U537" s="130"/>
      <c r="V537" s="130"/>
      <c r="W537" s="130"/>
      <c r="X537" s="130"/>
      <c r="Y537" s="130"/>
    </row>
    <row r="538" spans="1:25" s="18" customFormat="1" hidden="1">
      <c r="A538" s="10"/>
      <c r="B538" s="10"/>
      <c r="C538" s="10"/>
      <c r="D538" s="10"/>
      <c r="E538" s="10"/>
      <c r="F538" s="10"/>
      <c r="G538" s="10"/>
      <c r="H538" s="10"/>
      <c r="I538" s="10"/>
      <c r="J538" s="69"/>
      <c r="K538" s="130"/>
      <c r="L538" s="130"/>
      <c r="M538" s="148"/>
      <c r="N538" s="130"/>
      <c r="O538" s="130"/>
      <c r="P538" s="130"/>
      <c r="Q538" s="130"/>
      <c r="R538" s="130"/>
      <c r="S538" s="130"/>
      <c r="T538" s="130"/>
      <c r="U538" s="130"/>
      <c r="V538" s="130"/>
      <c r="W538" s="130"/>
      <c r="X538" s="130"/>
      <c r="Y538" s="130"/>
    </row>
    <row r="539" spans="1:25" s="18" customFormat="1" hidden="1">
      <c r="A539" s="10"/>
      <c r="B539" s="10"/>
      <c r="C539" s="10"/>
      <c r="D539" s="10"/>
      <c r="E539" s="10"/>
      <c r="F539" s="10"/>
      <c r="G539" s="10"/>
      <c r="H539" s="10"/>
      <c r="I539" s="10"/>
      <c r="J539" s="69"/>
      <c r="K539" s="130"/>
      <c r="L539" s="155"/>
      <c r="M539" s="170"/>
      <c r="N539" s="130"/>
      <c r="O539" s="130"/>
      <c r="P539" s="130"/>
      <c r="Q539" s="130"/>
      <c r="R539" s="130"/>
      <c r="S539" s="130"/>
      <c r="T539" s="130"/>
      <c r="U539" s="130"/>
      <c r="V539" s="130"/>
      <c r="W539" s="130"/>
      <c r="X539" s="130"/>
      <c r="Y539" s="130"/>
    </row>
    <row r="540" spans="1:25" s="18" customFormat="1" hidden="1">
      <c r="A540" s="10"/>
      <c r="B540" s="10"/>
      <c r="C540" s="10"/>
      <c r="D540" s="10"/>
      <c r="E540" s="10"/>
      <c r="F540" s="10"/>
      <c r="G540" s="10"/>
      <c r="H540" s="10"/>
      <c r="I540" s="10"/>
      <c r="J540" s="69"/>
      <c r="K540" s="130"/>
      <c r="L540" s="130"/>
      <c r="M540" s="170"/>
      <c r="N540" s="130"/>
      <c r="O540" s="130"/>
      <c r="P540" s="130"/>
      <c r="Q540" s="130"/>
      <c r="R540" s="130"/>
      <c r="S540" s="130"/>
      <c r="T540" s="130"/>
      <c r="U540" s="130"/>
      <c r="V540" s="130"/>
      <c r="W540" s="130"/>
      <c r="X540" s="130"/>
      <c r="Y540" s="130"/>
    </row>
    <row r="541" spans="1:25" s="18" customFormat="1" hidden="1">
      <c r="A541" s="10"/>
      <c r="B541" s="10"/>
      <c r="C541" s="10"/>
      <c r="D541" s="10"/>
      <c r="E541" s="10"/>
      <c r="F541" s="10"/>
      <c r="G541" s="10"/>
      <c r="H541" s="10"/>
      <c r="I541" s="10"/>
      <c r="J541" s="69"/>
      <c r="K541" s="130"/>
      <c r="L541" s="130"/>
      <c r="M541" s="170"/>
      <c r="N541" s="130"/>
      <c r="O541" s="130"/>
      <c r="P541" s="130"/>
      <c r="Q541" s="130"/>
      <c r="R541" s="130"/>
      <c r="S541" s="130"/>
      <c r="T541" s="130"/>
      <c r="U541" s="130"/>
      <c r="V541" s="130"/>
      <c r="W541" s="130"/>
      <c r="X541" s="130"/>
      <c r="Y541" s="130"/>
    </row>
    <row r="542" spans="1:25" s="18" customFormat="1" ht="33" customHeight="1">
      <c r="A542" s="10"/>
      <c r="B542" s="10"/>
      <c r="C542" s="10"/>
      <c r="D542" s="10"/>
      <c r="E542" s="10"/>
      <c r="F542" s="10"/>
      <c r="G542" s="10"/>
      <c r="H542" s="10"/>
      <c r="I542" s="10"/>
      <c r="J542" s="69"/>
      <c r="K542" s="130"/>
      <c r="L542" s="171"/>
      <c r="M542" s="170"/>
      <c r="N542" s="130"/>
      <c r="O542" s="130"/>
      <c r="P542" s="130"/>
      <c r="Q542" s="130"/>
      <c r="R542" s="130"/>
      <c r="S542" s="130"/>
      <c r="T542" s="130"/>
      <c r="U542" s="130"/>
      <c r="V542" s="130"/>
      <c r="W542" s="130"/>
      <c r="X542" s="130"/>
      <c r="Y542" s="130"/>
    </row>
    <row r="543" spans="1:25" s="18" customFormat="1" ht="33" customHeight="1">
      <c r="A543" s="10"/>
      <c r="B543" s="10"/>
      <c r="C543" s="10"/>
      <c r="D543" s="10"/>
      <c r="E543" s="10"/>
      <c r="F543" s="10"/>
      <c r="G543" s="10"/>
      <c r="H543" s="10"/>
      <c r="I543" s="10"/>
      <c r="J543" s="69"/>
      <c r="K543" s="130"/>
      <c r="L543" s="171"/>
      <c r="M543" s="170"/>
      <c r="N543" s="130"/>
      <c r="O543" s="130"/>
      <c r="P543" s="130"/>
      <c r="Q543" s="130"/>
      <c r="R543" s="130"/>
      <c r="S543" s="130"/>
      <c r="T543" s="130"/>
      <c r="U543" s="130"/>
      <c r="V543" s="130"/>
      <c r="W543" s="130"/>
      <c r="X543" s="130"/>
      <c r="Y543" s="130"/>
    </row>
    <row r="544" spans="1:25" s="18" customFormat="1" ht="33" customHeight="1">
      <c r="A544" s="10"/>
      <c r="B544" s="10"/>
      <c r="C544" s="10"/>
      <c r="D544" s="10"/>
      <c r="E544" s="10"/>
      <c r="F544" s="10"/>
      <c r="G544" s="10"/>
      <c r="H544" s="10"/>
      <c r="I544" s="10"/>
      <c r="J544" s="69"/>
      <c r="K544" s="130"/>
      <c r="L544" s="171"/>
      <c r="M544" s="170"/>
      <c r="N544" s="130"/>
      <c r="O544" s="130"/>
      <c r="P544" s="130"/>
      <c r="Q544" s="130"/>
      <c r="R544" s="130"/>
      <c r="S544" s="130"/>
      <c r="T544" s="130"/>
      <c r="U544" s="130"/>
      <c r="V544" s="130"/>
      <c r="W544" s="130"/>
      <c r="X544" s="130"/>
      <c r="Y544" s="130"/>
    </row>
    <row r="545" spans="1:25" s="18" customFormat="1" ht="33" customHeight="1">
      <c r="A545" s="10"/>
      <c r="B545" s="10"/>
      <c r="C545" s="10"/>
      <c r="D545" s="10"/>
      <c r="E545" s="10"/>
      <c r="F545" s="10"/>
      <c r="G545" s="10"/>
      <c r="H545" s="10"/>
      <c r="I545" s="10"/>
      <c r="J545" s="69"/>
      <c r="K545" s="130"/>
      <c r="L545" s="171"/>
      <c r="M545" s="170"/>
      <c r="N545" s="130"/>
      <c r="O545" s="130"/>
      <c r="P545" s="130"/>
      <c r="Q545" s="130"/>
      <c r="R545" s="130"/>
      <c r="S545" s="130"/>
      <c r="T545" s="130"/>
      <c r="U545" s="130"/>
      <c r="V545" s="130"/>
      <c r="W545" s="130"/>
      <c r="X545" s="130"/>
      <c r="Y545" s="130"/>
    </row>
    <row r="546" spans="1:25" s="18" customFormat="1" ht="21.75" customHeight="1">
      <c r="A546" s="10"/>
      <c r="B546" s="10"/>
      <c r="C546" s="10"/>
      <c r="D546" s="10"/>
      <c r="E546" s="10"/>
      <c r="F546" s="10"/>
      <c r="G546" s="10"/>
      <c r="H546" s="10"/>
      <c r="I546" s="10"/>
      <c r="J546" s="69"/>
      <c r="K546" s="130"/>
      <c r="L546" s="130"/>
      <c r="M546" s="148"/>
      <c r="N546" s="130"/>
      <c r="O546" s="130"/>
      <c r="P546" s="130"/>
      <c r="Q546" s="130"/>
      <c r="R546" s="130"/>
      <c r="S546" s="130"/>
      <c r="T546" s="130"/>
      <c r="U546" s="130"/>
      <c r="V546" s="130"/>
      <c r="W546" s="130"/>
      <c r="X546" s="130"/>
      <c r="Y546" s="130"/>
    </row>
    <row r="547" spans="1:25" s="18" customFormat="1">
      <c r="A547" s="11" t="str">
        <f>A2</f>
        <v>LITERACY 4 LIFE</v>
      </c>
      <c r="B547" s="10"/>
      <c r="C547" s="10"/>
      <c r="D547" s="10"/>
      <c r="E547" s="10"/>
      <c r="F547" s="10"/>
      <c r="G547" s="10"/>
      <c r="H547" s="10"/>
      <c r="I547" s="10"/>
      <c r="J547" s="10"/>
      <c r="K547" s="130"/>
      <c r="L547" s="130"/>
      <c r="M547" s="148"/>
      <c r="N547" s="130"/>
      <c r="O547" s="130"/>
      <c r="P547" s="130"/>
      <c r="Q547" s="130"/>
      <c r="R547" s="130"/>
      <c r="S547" s="130"/>
      <c r="T547" s="130"/>
      <c r="U547" s="130"/>
      <c r="V547" s="130"/>
      <c r="W547" s="130"/>
      <c r="X547" s="130"/>
      <c r="Y547" s="130"/>
    </row>
    <row r="548" spans="1:25" s="18" customFormat="1">
      <c r="A548" s="11" t="str">
        <f>A3</f>
        <v>STATEMENT OF AFFAIRS FOR THE PERIOD ENDED 31ST DECEMBER 2025</v>
      </c>
      <c r="B548" s="10"/>
      <c r="C548" s="10"/>
      <c r="D548" s="10"/>
      <c r="E548" s="10"/>
      <c r="F548" s="10"/>
      <c r="G548" s="10"/>
      <c r="H548" s="10"/>
      <c r="I548" s="10"/>
      <c r="J548" s="10"/>
      <c r="K548" s="130"/>
      <c r="L548" s="171"/>
      <c r="M548" s="148"/>
      <c r="N548" s="130"/>
      <c r="O548" s="130"/>
      <c r="P548" s="130"/>
      <c r="Q548" s="130"/>
      <c r="R548" s="130"/>
      <c r="S548" s="130"/>
      <c r="T548" s="130"/>
      <c r="U548" s="130"/>
      <c r="V548" s="130"/>
      <c r="W548" s="130"/>
      <c r="X548" s="130"/>
      <c r="Y548" s="130"/>
    </row>
    <row r="549" spans="1:25" s="18" customFormat="1">
      <c r="A549" s="11"/>
      <c r="B549" s="10"/>
      <c r="C549" s="10"/>
      <c r="D549" s="10"/>
      <c r="E549" s="10"/>
      <c r="F549" s="10"/>
      <c r="G549" s="10"/>
      <c r="H549" s="10"/>
      <c r="I549" s="10"/>
      <c r="J549" s="10"/>
      <c r="K549" s="130"/>
      <c r="L549" s="172"/>
      <c r="M549" s="173"/>
      <c r="N549" s="130"/>
      <c r="O549" s="130"/>
      <c r="P549" s="130"/>
      <c r="Q549" s="130"/>
      <c r="R549" s="130"/>
      <c r="S549" s="130"/>
      <c r="T549" s="130"/>
      <c r="U549" s="130"/>
      <c r="V549" s="130"/>
      <c r="W549" s="130"/>
      <c r="X549" s="130"/>
      <c r="Y549" s="130"/>
    </row>
    <row r="550" spans="1:25" s="18" customFormat="1">
      <c r="A550" s="10"/>
      <c r="B550" s="10"/>
      <c r="C550" s="10"/>
      <c r="D550" s="10"/>
      <c r="E550" s="10"/>
      <c r="F550" s="10"/>
      <c r="G550" s="10"/>
      <c r="H550" s="10"/>
      <c r="I550" s="10"/>
      <c r="J550" s="10"/>
      <c r="K550" s="130"/>
      <c r="L550" s="130"/>
      <c r="M550" s="170"/>
      <c r="N550" s="130"/>
      <c r="O550" s="130"/>
      <c r="P550" s="130"/>
      <c r="Q550" s="130"/>
      <c r="R550" s="130"/>
      <c r="S550" s="130"/>
      <c r="T550" s="130"/>
      <c r="U550" s="130"/>
      <c r="V550" s="130"/>
      <c r="W550" s="130"/>
      <c r="X550" s="130"/>
      <c r="Y550" s="130"/>
    </row>
    <row r="551" spans="1:25" s="18" customFormat="1">
      <c r="A551" s="17" t="s">
        <v>136</v>
      </c>
      <c r="B551" s="10"/>
      <c r="C551" s="10"/>
      <c r="D551" s="10"/>
      <c r="E551" s="10"/>
      <c r="F551" s="10"/>
      <c r="G551" s="10"/>
      <c r="H551" s="10"/>
      <c r="I551" s="10"/>
      <c r="J551" s="10"/>
      <c r="K551" s="130"/>
      <c r="L551" s="130"/>
      <c r="M551" s="148"/>
      <c r="N551" s="130"/>
      <c r="O551" s="130"/>
      <c r="P551" s="130"/>
      <c r="Q551" s="130"/>
      <c r="R551" s="130"/>
      <c r="S551" s="130"/>
      <c r="T551" s="130"/>
      <c r="U551" s="130"/>
      <c r="V551" s="130"/>
      <c r="W551" s="130"/>
      <c r="X551" s="130"/>
      <c r="Y551" s="130"/>
    </row>
    <row r="552" spans="1:25" s="18" customFormat="1">
      <c r="A552" s="17"/>
      <c r="B552" s="10"/>
      <c r="C552" s="10"/>
      <c r="D552" s="10"/>
      <c r="E552" s="10"/>
      <c r="F552" s="10"/>
      <c r="G552" s="10"/>
      <c r="H552" s="10"/>
      <c r="I552" s="10"/>
      <c r="J552" s="10"/>
      <c r="K552" s="130"/>
      <c r="L552" s="130"/>
      <c r="M552" s="148"/>
      <c r="N552" s="130"/>
      <c r="O552" s="130"/>
      <c r="P552" s="130"/>
      <c r="Q552" s="130"/>
      <c r="R552" s="130"/>
      <c r="S552" s="130"/>
      <c r="T552" s="130"/>
      <c r="U552" s="130"/>
      <c r="V552" s="130"/>
      <c r="W552" s="130"/>
      <c r="X552" s="130"/>
      <c r="Y552" s="130"/>
    </row>
    <row r="553" spans="1:25" s="18" customFormat="1">
      <c r="A553" s="17"/>
      <c r="B553" s="10"/>
      <c r="C553" s="10"/>
      <c r="D553" s="10"/>
      <c r="E553" s="10"/>
      <c r="F553" s="10"/>
      <c r="G553" s="10"/>
      <c r="H553" s="10"/>
      <c r="I553" s="10"/>
      <c r="J553" s="10"/>
      <c r="K553" s="130"/>
      <c r="L553" s="130"/>
      <c r="M553" s="148"/>
      <c r="N553" s="130"/>
      <c r="O553" s="130"/>
      <c r="P553" s="130"/>
      <c r="Q553" s="130"/>
      <c r="R553" s="130"/>
      <c r="S553" s="130"/>
      <c r="T553" s="130"/>
      <c r="U553" s="130"/>
      <c r="V553" s="130"/>
      <c r="W553" s="130"/>
      <c r="X553" s="130"/>
      <c r="Y553" s="130"/>
    </row>
    <row r="554" spans="1:25" s="18" customFormat="1">
      <c r="A554" s="50" t="s">
        <v>113</v>
      </c>
      <c r="B554" s="10"/>
      <c r="C554" s="10"/>
      <c r="D554" s="10"/>
      <c r="E554" s="10"/>
      <c r="F554" s="10"/>
      <c r="G554" s="10"/>
      <c r="H554" s="10"/>
      <c r="I554" s="10"/>
      <c r="J554" s="51">
        <f>J251</f>
        <v>2025</v>
      </c>
      <c r="K554" s="130"/>
      <c r="L554" s="130"/>
      <c r="M554" s="148"/>
      <c r="N554" s="130"/>
      <c r="O554" s="130"/>
      <c r="P554" s="130"/>
      <c r="Q554" s="130"/>
      <c r="R554" s="130"/>
      <c r="S554" s="130"/>
      <c r="T554" s="130"/>
      <c r="U554" s="130"/>
      <c r="V554" s="130"/>
      <c r="W554" s="130"/>
      <c r="X554" s="130"/>
      <c r="Y554" s="130"/>
    </row>
    <row r="555" spans="1:25" s="4" customFormat="1">
      <c r="A555" s="52"/>
      <c r="B555" s="52"/>
      <c r="C555" s="52"/>
      <c r="D555" s="52"/>
      <c r="E555" s="52"/>
      <c r="F555" s="52"/>
      <c r="G555" s="52"/>
      <c r="H555" s="52"/>
      <c r="I555" s="52"/>
      <c r="J555" s="51" t="s">
        <v>0</v>
      </c>
      <c r="K555" s="162"/>
      <c r="L555" s="162"/>
      <c r="M555" s="163"/>
      <c r="N555" s="162"/>
      <c r="O555" s="162"/>
      <c r="P555" s="162"/>
      <c r="Q555" s="162"/>
      <c r="R555" s="162"/>
      <c r="S555" s="162"/>
      <c r="T555" s="162"/>
      <c r="U555" s="162"/>
      <c r="V555" s="162"/>
      <c r="W555" s="162"/>
      <c r="X555" s="162"/>
      <c r="Y555" s="162"/>
    </row>
    <row r="556" spans="1:25" s="4" customFormat="1">
      <c r="A556" s="7" t="s">
        <v>183</v>
      </c>
      <c r="B556" s="52"/>
      <c r="C556" s="52"/>
      <c r="D556" s="52"/>
      <c r="E556" s="52"/>
      <c r="F556" s="52"/>
      <c r="G556" s="52"/>
      <c r="H556" s="52"/>
      <c r="I556" s="52"/>
      <c r="J556" s="74">
        <v>1190</v>
      </c>
      <c r="K556" s="162"/>
      <c r="L556" s="162"/>
      <c r="M556" s="163"/>
      <c r="N556" s="162"/>
      <c r="O556" s="162"/>
      <c r="P556" s="162"/>
      <c r="Q556" s="162"/>
      <c r="R556" s="162"/>
      <c r="S556" s="162"/>
      <c r="T556" s="162"/>
      <c r="U556" s="162"/>
      <c r="V556" s="162"/>
      <c r="W556" s="162"/>
      <c r="X556" s="162"/>
      <c r="Y556" s="162"/>
    </row>
    <row r="557" spans="1:25" s="4" customFormat="1">
      <c r="A557" s="7" t="s">
        <v>163</v>
      </c>
      <c r="B557" s="52"/>
      <c r="C557" s="52"/>
      <c r="D557" s="52"/>
      <c r="E557" s="52"/>
      <c r="F557" s="52"/>
      <c r="G557" s="52"/>
      <c r="H557" s="52"/>
      <c r="I557" s="52"/>
      <c r="J557" s="74">
        <v>114</v>
      </c>
      <c r="K557" s="162"/>
      <c r="L557" s="162"/>
      <c r="M557" s="163"/>
      <c r="N557" s="162"/>
      <c r="O557" s="162"/>
      <c r="P557" s="162"/>
      <c r="Q557" s="162"/>
      <c r="R557" s="162"/>
      <c r="S557" s="162"/>
      <c r="T557" s="162"/>
      <c r="U557" s="162"/>
      <c r="V557" s="162"/>
      <c r="W557" s="162"/>
      <c r="X557" s="162"/>
      <c r="Y557" s="162"/>
    </row>
    <row r="558" spans="1:25" s="4" customFormat="1">
      <c r="A558" s="7" t="s">
        <v>184</v>
      </c>
      <c r="B558" s="52"/>
      <c r="C558" s="52"/>
      <c r="D558" s="52"/>
      <c r="E558" s="52"/>
      <c r="F558" s="52"/>
      <c r="G558" s="52"/>
      <c r="H558" s="52"/>
      <c r="I558" s="52"/>
      <c r="J558" s="74">
        <v>100</v>
      </c>
      <c r="K558" s="162"/>
      <c r="L558" s="162"/>
      <c r="M558" s="163"/>
      <c r="N558" s="162"/>
      <c r="O558" s="162"/>
      <c r="P558" s="162"/>
      <c r="Q558" s="162"/>
      <c r="R558" s="162"/>
      <c r="S558" s="162"/>
      <c r="T558" s="162"/>
      <c r="U558" s="162"/>
      <c r="V558" s="162"/>
      <c r="W558" s="162"/>
      <c r="X558" s="162"/>
      <c r="Y558" s="162"/>
    </row>
    <row r="559" spans="1:25" s="4" customFormat="1">
      <c r="A559" s="7"/>
      <c r="B559" s="52"/>
      <c r="C559" s="52"/>
      <c r="D559" s="52"/>
      <c r="E559" s="52"/>
      <c r="F559" s="52"/>
      <c r="G559" s="52"/>
      <c r="H559" s="52"/>
      <c r="I559" s="52"/>
      <c r="J559" s="74"/>
      <c r="K559" s="162"/>
      <c r="L559" s="162"/>
      <c r="M559" s="163"/>
      <c r="N559" s="162"/>
      <c r="O559" s="162"/>
      <c r="P559" s="162"/>
      <c r="Q559" s="162"/>
      <c r="R559" s="162"/>
      <c r="S559" s="162"/>
      <c r="T559" s="162"/>
      <c r="U559" s="162"/>
      <c r="V559" s="162"/>
      <c r="W559" s="162"/>
      <c r="X559" s="162"/>
      <c r="Y559" s="162"/>
    </row>
    <row r="560" spans="1:25" s="4" customFormat="1" ht="19.5" thickBot="1">
      <c r="A560" s="60"/>
      <c r="B560" s="52"/>
      <c r="C560" s="52"/>
      <c r="D560" s="52"/>
      <c r="E560" s="52"/>
      <c r="F560" s="52"/>
      <c r="G560" s="52"/>
      <c r="H560" s="52"/>
      <c r="I560" s="52"/>
      <c r="J560" s="58">
        <f>SUM(J556:J559)</f>
        <v>1404</v>
      </c>
      <c r="K560" s="162"/>
      <c r="L560" s="162"/>
      <c r="M560" s="163"/>
      <c r="N560" s="162"/>
      <c r="O560" s="162"/>
      <c r="P560" s="162"/>
      <c r="Q560" s="162"/>
      <c r="R560" s="162"/>
      <c r="S560" s="162"/>
      <c r="T560" s="162"/>
      <c r="U560" s="162"/>
      <c r="V560" s="162"/>
      <c r="W560" s="162"/>
      <c r="X560" s="162"/>
      <c r="Y560" s="162"/>
    </row>
    <row r="561" spans="1:25" s="4" customFormat="1" ht="19.5" thickTop="1">
      <c r="A561" s="60"/>
      <c r="B561" s="52"/>
      <c r="C561" s="52"/>
      <c r="D561" s="52"/>
      <c r="E561" s="52"/>
      <c r="F561" s="52"/>
      <c r="G561" s="52"/>
      <c r="H561" s="52"/>
      <c r="I561" s="52"/>
      <c r="J561" s="61"/>
      <c r="K561" s="162"/>
      <c r="L561" s="162"/>
      <c r="M561" s="163"/>
      <c r="N561" s="162"/>
      <c r="O561" s="162"/>
      <c r="P561" s="162"/>
      <c r="Q561" s="162"/>
      <c r="R561" s="162"/>
      <c r="S561" s="162"/>
      <c r="T561" s="162"/>
      <c r="U561" s="162"/>
      <c r="V561" s="162"/>
      <c r="W561" s="162"/>
      <c r="X561" s="162"/>
      <c r="Y561" s="162"/>
    </row>
    <row r="562" spans="1:25" s="4" customFormat="1">
      <c r="A562" s="52"/>
      <c r="B562" s="52"/>
      <c r="C562" s="52"/>
      <c r="D562" s="52"/>
      <c r="E562" s="52"/>
      <c r="F562" s="52"/>
      <c r="G562" s="52"/>
      <c r="H562" s="52"/>
      <c r="I562" s="52"/>
      <c r="J562" s="52"/>
      <c r="K562" s="162"/>
      <c r="L562" s="162"/>
      <c r="M562" s="163"/>
      <c r="N562" s="162"/>
      <c r="O562" s="162"/>
      <c r="P562" s="162"/>
      <c r="Q562" s="162"/>
      <c r="R562" s="162"/>
      <c r="S562" s="162"/>
      <c r="T562" s="162"/>
      <c r="U562" s="162"/>
      <c r="V562" s="162"/>
      <c r="W562" s="162"/>
      <c r="X562" s="162"/>
      <c r="Y562" s="162"/>
    </row>
    <row r="563" spans="1:25" s="4" customFormat="1">
      <c r="A563" s="50" t="s">
        <v>114</v>
      </c>
      <c r="B563" s="52"/>
      <c r="C563" s="52"/>
      <c r="D563" s="52"/>
      <c r="E563" s="52"/>
      <c r="F563" s="52"/>
      <c r="G563" s="52"/>
      <c r="H563" s="52"/>
      <c r="I563" s="52"/>
      <c r="J563" s="52"/>
      <c r="K563" s="162"/>
      <c r="L563" s="162"/>
      <c r="M563" s="163"/>
      <c r="N563" s="162"/>
      <c r="O563" s="162"/>
      <c r="P563" s="162"/>
      <c r="Q563" s="162"/>
      <c r="R563" s="162"/>
      <c r="S563" s="162"/>
      <c r="T563" s="162"/>
      <c r="U563" s="162"/>
      <c r="V563" s="162"/>
      <c r="W563" s="162"/>
      <c r="X563" s="162"/>
      <c r="Y563" s="162"/>
    </row>
    <row r="564" spans="1:25" s="4" customFormat="1">
      <c r="A564" s="7" t="s">
        <v>4</v>
      </c>
      <c r="B564" s="52"/>
      <c r="C564" s="52"/>
      <c r="D564" s="52"/>
      <c r="E564" s="52"/>
      <c r="F564" s="52"/>
      <c r="G564" s="52"/>
      <c r="H564" s="52"/>
      <c r="I564" s="52"/>
      <c r="J564" s="75">
        <v>0</v>
      </c>
      <c r="K564" s="162"/>
      <c r="L564" s="162"/>
      <c r="M564" s="163"/>
      <c r="N564" s="162"/>
      <c r="O564" s="162"/>
      <c r="P564" s="162"/>
      <c r="Q564" s="162"/>
      <c r="R564" s="162"/>
      <c r="S564" s="162"/>
      <c r="T564" s="162"/>
      <c r="U564" s="162"/>
      <c r="V564" s="162"/>
      <c r="W564" s="162"/>
      <c r="X564" s="162"/>
      <c r="Y564" s="162"/>
    </row>
    <row r="565" spans="1:25" s="4" customFormat="1">
      <c r="A565" s="7" t="s">
        <v>167</v>
      </c>
      <c r="B565" s="52"/>
      <c r="C565" s="52"/>
      <c r="D565" s="52"/>
      <c r="E565" s="52"/>
      <c r="F565" s="52"/>
      <c r="G565" s="52"/>
      <c r="H565" s="52"/>
      <c r="I565" s="52"/>
      <c r="J565" s="75">
        <v>1900</v>
      </c>
      <c r="K565" s="162"/>
      <c r="L565" s="162"/>
      <c r="M565" s="163"/>
      <c r="N565" s="162"/>
      <c r="O565" s="162"/>
      <c r="P565" s="162"/>
      <c r="Q565" s="162"/>
      <c r="R565" s="162"/>
      <c r="S565" s="162"/>
      <c r="T565" s="162"/>
      <c r="U565" s="162"/>
      <c r="V565" s="162"/>
      <c r="W565" s="162"/>
      <c r="X565" s="162"/>
      <c r="Y565" s="162"/>
    </row>
    <row r="566" spans="1:25" s="4" customFormat="1">
      <c r="A566" s="7" t="s">
        <v>164</v>
      </c>
      <c r="B566" s="52"/>
      <c r="C566" s="52"/>
      <c r="D566" s="52"/>
      <c r="E566" s="52"/>
      <c r="F566" s="52"/>
      <c r="G566" s="52"/>
      <c r="H566" s="52"/>
      <c r="I566" s="52"/>
      <c r="J566" s="75">
        <v>1000</v>
      </c>
      <c r="K566" s="162"/>
      <c r="L566" s="162"/>
      <c r="M566" s="163"/>
      <c r="N566" s="162"/>
      <c r="O566" s="162"/>
      <c r="P566" s="162"/>
      <c r="Q566" s="162"/>
      <c r="R566" s="162"/>
      <c r="S566" s="162"/>
      <c r="T566" s="162"/>
      <c r="U566" s="162"/>
      <c r="V566" s="162"/>
      <c r="W566" s="162"/>
      <c r="X566" s="162"/>
      <c r="Y566" s="162"/>
    </row>
    <row r="567" spans="1:25" s="4" customFormat="1">
      <c r="A567" s="7"/>
      <c r="B567" s="52"/>
      <c r="C567" s="52"/>
      <c r="D567" s="52"/>
      <c r="E567" s="52"/>
      <c r="F567" s="52"/>
      <c r="G567" s="52"/>
      <c r="H567" s="52"/>
      <c r="I567" s="52"/>
      <c r="J567" s="75"/>
      <c r="K567" s="162"/>
      <c r="L567" s="162"/>
      <c r="M567" s="163"/>
      <c r="N567" s="162"/>
      <c r="O567" s="162"/>
      <c r="P567" s="162"/>
      <c r="Q567" s="162"/>
      <c r="R567" s="162"/>
      <c r="S567" s="162"/>
      <c r="T567" s="162"/>
      <c r="U567" s="162"/>
      <c r="V567" s="162"/>
      <c r="W567" s="162"/>
      <c r="X567" s="162"/>
      <c r="Y567" s="162"/>
    </row>
    <row r="568" spans="1:25" s="4" customFormat="1" ht="19.5" thickBot="1">
      <c r="A568" s="52"/>
      <c r="B568" s="52"/>
      <c r="C568" s="52"/>
      <c r="D568" s="52"/>
      <c r="E568" s="52"/>
      <c r="F568" s="52"/>
      <c r="G568" s="52"/>
      <c r="H568" s="52"/>
      <c r="I568" s="52"/>
      <c r="J568" s="58">
        <f>SUM(J564:J567)</f>
        <v>2900</v>
      </c>
      <c r="K568" s="162"/>
      <c r="L568" s="162"/>
      <c r="M568" s="163"/>
      <c r="N568" s="162"/>
      <c r="O568" s="162"/>
      <c r="P568" s="162"/>
      <c r="Q568" s="162"/>
      <c r="R568" s="162"/>
      <c r="S568" s="162"/>
      <c r="T568" s="162"/>
      <c r="U568" s="162"/>
      <c r="V568" s="162"/>
      <c r="W568" s="162"/>
      <c r="X568" s="162"/>
      <c r="Y568" s="162"/>
    </row>
    <row r="569" spans="1:25" s="4" customFormat="1" ht="19.5" thickTop="1">
      <c r="A569" s="52"/>
      <c r="B569" s="52"/>
      <c r="C569" s="52"/>
      <c r="D569" s="52"/>
      <c r="E569" s="52"/>
      <c r="F569" s="52"/>
      <c r="G569" s="52"/>
      <c r="H569" s="52"/>
      <c r="I569" s="52"/>
      <c r="J569" s="61"/>
      <c r="K569" s="162"/>
      <c r="L569" s="162"/>
      <c r="M569" s="163"/>
      <c r="N569" s="162"/>
      <c r="O569" s="162"/>
      <c r="P569" s="162"/>
      <c r="Q569" s="162"/>
      <c r="R569" s="162"/>
      <c r="S569" s="162"/>
      <c r="T569" s="162"/>
      <c r="U569" s="162"/>
      <c r="V569" s="162"/>
      <c r="W569" s="162"/>
      <c r="X569" s="162"/>
      <c r="Y569" s="162"/>
    </row>
    <row r="570" spans="1:25" s="4" customFormat="1">
      <c r="A570" s="52"/>
      <c r="B570" s="52"/>
      <c r="C570" s="52"/>
      <c r="D570" s="52"/>
      <c r="E570" s="52"/>
      <c r="F570" s="52"/>
      <c r="G570" s="52"/>
      <c r="H570" s="52"/>
      <c r="I570" s="52"/>
      <c r="J570" s="61"/>
      <c r="K570" s="162"/>
      <c r="L570" s="162"/>
      <c r="M570" s="163"/>
      <c r="N570" s="162"/>
      <c r="O570" s="162"/>
      <c r="P570" s="162"/>
      <c r="Q570" s="162"/>
      <c r="R570" s="162"/>
      <c r="S570" s="162"/>
      <c r="T570" s="162"/>
      <c r="U570" s="162"/>
      <c r="V570" s="162"/>
      <c r="W570" s="162"/>
      <c r="X570" s="162"/>
      <c r="Y570" s="162"/>
    </row>
    <row r="571" spans="1:25" s="4" customFormat="1">
      <c r="A571" s="50" t="s">
        <v>115</v>
      </c>
      <c r="B571" s="52"/>
      <c r="C571" s="52"/>
      <c r="D571" s="52"/>
      <c r="E571" s="52"/>
      <c r="F571" s="52"/>
      <c r="G571" s="52"/>
      <c r="H571" s="52"/>
      <c r="I571" s="52"/>
      <c r="J571" s="61"/>
      <c r="K571" s="174"/>
      <c r="L571" s="174"/>
      <c r="M571" s="163"/>
      <c r="N571" s="162"/>
      <c r="O571" s="162"/>
      <c r="P571" s="162"/>
      <c r="Q571" s="162"/>
      <c r="R571" s="162"/>
      <c r="S571" s="162"/>
      <c r="T571" s="162"/>
      <c r="U571" s="162"/>
      <c r="V571" s="162"/>
      <c r="W571" s="162"/>
      <c r="X571" s="162"/>
      <c r="Y571" s="162"/>
    </row>
    <row r="572" spans="1:25" s="4" customFormat="1">
      <c r="A572" s="7" t="s">
        <v>5</v>
      </c>
      <c r="B572" s="52"/>
      <c r="C572" s="52"/>
      <c r="D572" s="52"/>
      <c r="E572" s="52"/>
      <c r="F572" s="52"/>
      <c r="G572" s="52"/>
      <c r="H572" s="52"/>
      <c r="I572" s="52"/>
      <c r="J572" s="52">
        <v>0</v>
      </c>
      <c r="K572" s="162"/>
      <c r="L572" s="162"/>
      <c r="M572" s="163"/>
      <c r="N572" s="162"/>
      <c r="O572" s="162"/>
      <c r="P572" s="162"/>
      <c r="Q572" s="162"/>
      <c r="R572" s="162"/>
      <c r="S572" s="162"/>
      <c r="T572" s="162"/>
      <c r="U572" s="162"/>
      <c r="V572" s="162"/>
      <c r="W572" s="162"/>
      <c r="X572" s="162"/>
      <c r="Y572" s="162"/>
    </row>
    <row r="573" spans="1:25" s="4" customFormat="1">
      <c r="A573" s="7" t="s">
        <v>6</v>
      </c>
      <c r="B573" s="52"/>
      <c r="C573" s="52"/>
      <c r="D573" s="52"/>
      <c r="E573" s="52"/>
      <c r="F573" s="52"/>
      <c r="G573" s="52"/>
      <c r="H573" s="52"/>
      <c r="I573" s="52"/>
      <c r="J573" s="52">
        <v>0</v>
      </c>
      <c r="K573" s="162"/>
      <c r="L573" s="162"/>
      <c r="M573" s="163"/>
      <c r="N573" s="162"/>
      <c r="O573" s="162"/>
      <c r="P573" s="162"/>
      <c r="Q573" s="162"/>
      <c r="R573" s="162"/>
      <c r="S573" s="162"/>
      <c r="T573" s="162"/>
      <c r="U573" s="162"/>
      <c r="V573" s="162"/>
      <c r="W573" s="162"/>
      <c r="X573" s="162"/>
      <c r="Y573" s="162"/>
    </row>
    <row r="574" spans="1:25" s="4" customFormat="1">
      <c r="A574" s="7" t="s">
        <v>7</v>
      </c>
      <c r="B574" s="52"/>
      <c r="C574" s="52"/>
      <c r="D574" s="52"/>
      <c r="E574" s="52"/>
      <c r="F574" s="52"/>
      <c r="G574" s="52"/>
      <c r="H574" s="52"/>
      <c r="I574" s="52"/>
      <c r="J574" s="52">
        <v>1000</v>
      </c>
      <c r="K574" s="162"/>
      <c r="L574" s="162"/>
      <c r="M574" s="163"/>
      <c r="N574" s="162"/>
      <c r="O574" s="162"/>
      <c r="P574" s="162"/>
      <c r="Q574" s="162"/>
      <c r="R574" s="162"/>
      <c r="S574" s="162"/>
      <c r="T574" s="162"/>
      <c r="U574" s="162"/>
      <c r="V574" s="162"/>
      <c r="W574" s="162"/>
      <c r="X574" s="162"/>
      <c r="Y574" s="162"/>
    </row>
    <row r="575" spans="1:25" s="4" customFormat="1" ht="19.5" thickBot="1">
      <c r="A575" s="52"/>
      <c r="B575" s="52"/>
      <c r="C575" s="52"/>
      <c r="D575" s="52"/>
      <c r="E575" s="52"/>
      <c r="F575" s="52"/>
      <c r="G575" s="52"/>
      <c r="H575" s="52"/>
      <c r="I575" s="52"/>
      <c r="J575" s="62">
        <f>SUM(J572:J574)</f>
        <v>1000</v>
      </c>
      <c r="K575" s="162"/>
      <c r="L575" s="162"/>
      <c r="M575" s="163"/>
      <c r="N575" s="162"/>
      <c r="O575" s="162"/>
      <c r="P575" s="162"/>
      <c r="Q575" s="162"/>
      <c r="R575" s="162"/>
      <c r="S575" s="162"/>
      <c r="T575" s="162"/>
      <c r="U575" s="162"/>
      <c r="V575" s="162"/>
      <c r="W575" s="162"/>
      <c r="X575" s="162"/>
      <c r="Y575" s="162"/>
    </row>
    <row r="576" spans="1:25" s="4" customFormat="1" ht="19.5" thickTop="1">
      <c r="A576" s="7"/>
      <c r="B576" s="52"/>
      <c r="C576" s="52"/>
      <c r="D576" s="52"/>
      <c r="E576" s="52"/>
      <c r="F576" s="52"/>
      <c r="G576" s="52"/>
      <c r="H576" s="52"/>
      <c r="I576" s="52"/>
      <c r="J576" s="52"/>
      <c r="K576" s="162"/>
      <c r="L576" s="162"/>
      <c r="M576" s="163"/>
      <c r="N576" s="162"/>
      <c r="O576" s="162"/>
      <c r="P576" s="162"/>
      <c r="Q576" s="162"/>
      <c r="R576" s="162"/>
      <c r="S576" s="162"/>
      <c r="T576" s="162"/>
      <c r="U576" s="162"/>
      <c r="V576" s="162"/>
      <c r="W576" s="162"/>
      <c r="X576" s="162"/>
      <c r="Y576" s="162"/>
    </row>
    <row r="577" spans="1:25" s="4" customFormat="1">
      <c r="A577" s="7"/>
      <c r="B577" s="52"/>
      <c r="C577" s="52"/>
      <c r="D577" s="52"/>
      <c r="E577" s="52"/>
      <c r="F577" s="52"/>
      <c r="G577" s="52"/>
      <c r="H577" s="52"/>
      <c r="I577" s="52"/>
      <c r="J577" s="52"/>
      <c r="K577" s="162"/>
      <c r="L577" s="162"/>
      <c r="M577" s="163"/>
      <c r="N577" s="162"/>
      <c r="O577" s="162"/>
      <c r="P577" s="162"/>
      <c r="Q577" s="162"/>
      <c r="R577" s="162"/>
      <c r="S577" s="162"/>
      <c r="T577" s="162"/>
      <c r="U577" s="162"/>
      <c r="V577" s="162"/>
      <c r="W577" s="162"/>
      <c r="X577" s="162"/>
      <c r="Y577" s="162"/>
    </row>
    <row r="578" spans="1:25" s="4" customFormat="1">
      <c r="A578" s="52"/>
      <c r="B578" s="52"/>
      <c r="C578" s="52"/>
      <c r="D578" s="52"/>
      <c r="E578" s="52"/>
      <c r="F578" s="52"/>
      <c r="G578" s="52"/>
      <c r="H578" s="52"/>
      <c r="I578" s="52"/>
      <c r="J578" s="52"/>
      <c r="K578" s="162"/>
      <c r="L578" s="162"/>
      <c r="M578" s="163"/>
      <c r="N578" s="162"/>
      <c r="O578" s="162"/>
      <c r="P578" s="162"/>
      <c r="Q578" s="162"/>
      <c r="R578" s="162"/>
      <c r="S578" s="162"/>
      <c r="T578" s="162"/>
      <c r="U578" s="162"/>
      <c r="V578" s="162"/>
      <c r="W578" s="162"/>
      <c r="X578" s="162"/>
      <c r="Y578" s="162"/>
    </row>
    <row r="579" spans="1:25">
      <c r="A579" s="77" t="s">
        <v>201</v>
      </c>
      <c r="B579" s="78"/>
      <c r="C579" s="78"/>
      <c r="D579" s="30"/>
      <c r="E579" s="30"/>
      <c r="F579" s="79"/>
      <c r="G579" s="79"/>
      <c r="H579" s="80"/>
      <c r="I579" s="80"/>
      <c r="J579" s="26"/>
    </row>
    <row r="580" spans="1:25">
      <c r="A580" s="81"/>
      <c r="B580" s="81"/>
      <c r="C580" s="81"/>
      <c r="D580" s="30"/>
      <c r="E580" s="30"/>
      <c r="F580" s="79"/>
      <c r="G580" s="79"/>
      <c r="H580" s="80"/>
      <c r="I580" s="80"/>
      <c r="J580" s="26"/>
    </row>
    <row r="581" spans="1:25">
      <c r="A581" s="81"/>
      <c r="B581" s="81"/>
      <c r="C581" s="81"/>
      <c r="D581" s="30"/>
      <c r="E581" s="30"/>
      <c r="F581" s="79"/>
      <c r="G581" s="79"/>
      <c r="H581" s="82"/>
      <c r="I581" s="80"/>
      <c r="J581" s="83">
        <f>J251</f>
        <v>2025</v>
      </c>
    </row>
    <row r="582" spans="1:25">
      <c r="A582" s="78"/>
      <c r="B582" s="78"/>
      <c r="C582" s="78"/>
      <c r="D582" s="30"/>
      <c r="E582" s="30"/>
      <c r="F582" s="79"/>
      <c r="G582" s="79"/>
      <c r="H582" s="82"/>
      <c r="I582" s="80"/>
      <c r="J582" s="84" t="s">
        <v>0</v>
      </c>
    </row>
    <row r="583" spans="1:25">
      <c r="A583" s="10" t="s">
        <v>213</v>
      </c>
      <c r="B583" s="26"/>
      <c r="C583" s="26"/>
      <c r="D583" s="30"/>
      <c r="E583" s="30"/>
      <c r="F583" s="79"/>
      <c r="G583" s="79"/>
      <c r="I583" s="80"/>
      <c r="J583" s="65">
        <f>J653</f>
        <v>0</v>
      </c>
      <c r="K583" s="175"/>
    </row>
    <row r="584" spans="1:25">
      <c r="B584" s="26"/>
      <c r="C584" s="26"/>
      <c r="D584" s="30"/>
      <c r="E584" s="30"/>
      <c r="F584" s="79"/>
      <c r="G584" s="79"/>
      <c r="I584" s="80"/>
      <c r="J584" s="65">
        <f>J649</f>
        <v>17300</v>
      </c>
    </row>
    <row r="585" spans="1:25">
      <c r="B585" s="26"/>
      <c r="C585" s="26"/>
      <c r="D585" s="30"/>
      <c r="E585" s="30"/>
      <c r="F585" s="79"/>
      <c r="G585" s="79"/>
      <c r="I585" s="80"/>
      <c r="J585" s="65"/>
      <c r="L585" s="155"/>
    </row>
    <row r="586" spans="1:25" s="8" customFormat="1" ht="19.5" thickBot="1">
      <c r="A586" s="81"/>
      <c r="B586" s="81"/>
      <c r="C586" s="81"/>
      <c r="D586" s="30"/>
      <c r="E586" s="30"/>
      <c r="F586" s="79"/>
      <c r="G586" s="79"/>
      <c r="H586" s="86"/>
      <c r="I586" s="80"/>
      <c r="J586" s="87">
        <f>SUM(J583:J585)</f>
        <v>17300</v>
      </c>
      <c r="K586" s="176"/>
      <c r="L586" s="176"/>
      <c r="M586" s="177"/>
      <c r="N586" s="176"/>
      <c r="O586" s="176"/>
      <c r="P586" s="176"/>
      <c r="Q586" s="176"/>
      <c r="R586" s="176"/>
      <c r="S586" s="176"/>
      <c r="T586" s="176"/>
      <c r="U586" s="176"/>
      <c r="V586" s="176"/>
      <c r="W586" s="176"/>
      <c r="X586" s="176"/>
      <c r="Y586" s="176"/>
    </row>
    <row r="587" spans="1:25" ht="13.5" customHeight="1" thickTop="1">
      <c r="A587" s="81"/>
      <c r="B587" s="81"/>
      <c r="C587" s="81"/>
      <c r="D587" s="30"/>
      <c r="E587" s="30"/>
      <c r="F587" s="79"/>
      <c r="G587" s="79"/>
      <c r="H587" s="89"/>
      <c r="I587" s="80"/>
      <c r="J587" s="90"/>
    </row>
    <row r="588" spans="1:25" hidden="1">
      <c r="A588" s="81"/>
      <c r="B588" s="81"/>
      <c r="C588" s="81"/>
      <c r="D588" s="30"/>
      <c r="E588" s="30"/>
      <c r="F588" s="79"/>
      <c r="G588" s="79"/>
      <c r="H588" s="80"/>
      <c r="I588" s="80"/>
      <c r="J588" s="26"/>
    </row>
    <row r="589" spans="1:25" ht="1.5" customHeight="1">
      <c r="A589" s="81"/>
      <c r="B589" s="81"/>
      <c r="C589" s="81"/>
      <c r="D589" s="30"/>
      <c r="E589" s="30"/>
      <c r="F589" s="79"/>
      <c r="G589" s="79"/>
      <c r="H589" s="80"/>
      <c r="I589" s="80"/>
      <c r="J589" s="26"/>
    </row>
    <row r="590" spans="1:25" hidden="1">
      <c r="J590" s="69"/>
    </row>
    <row r="591" spans="1:25" hidden="1">
      <c r="J591" s="69"/>
    </row>
    <row r="592" spans="1:25" s="18" customFormat="1">
      <c r="A592" s="11" t="s">
        <v>139</v>
      </c>
      <c r="B592" s="10"/>
      <c r="C592" s="10"/>
      <c r="D592" s="10"/>
      <c r="E592" s="10"/>
      <c r="F592" s="10"/>
      <c r="G592" s="10"/>
      <c r="H592" s="10"/>
      <c r="I592" s="10"/>
      <c r="J592" s="69"/>
      <c r="K592" s="130"/>
      <c r="L592" s="130"/>
      <c r="M592" s="148"/>
      <c r="N592" s="130"/>
      <c r="O592" s="130"/>
      <c r="P592" s="130"/>
      <c r="Q592" s="130"/>
      <c r="R592" s="130"/>
      <c r="S592" s="130"/>
      <c r="T592" s="130"/>
      <c r="U592" s="130"/>
      <c r="V592" s="130"/>
      <c r="W592" s="130"/>
      <c r="X592" s="130"/>
      <c r="Y592" s="130"/>
    </row>
    <row r="593" spans="1:25" s="18" customFormat="1">
      <c r="A593" s="7"/>
      <c r="B593" s="10"/>
      <c r="C593" s="10"/>
      <c r="D593" s="10"/>
      <c r="E593" s="10"/>
      <c r="F593" s="10"/>
      <c r="G593" s="10"/>
      <c r="H593" s="10"/>
      <c r="I593" s="10"/>
      <c r="J593" s="105"/>
      <c r="K593" s="130"/>
      <c r="L593" s="130"/>
      <c r="M593" s="148"/>
      <c r="N593" s="130"/>
      <c r="O593" s="130"/>
      <c r="P593" s="130"/>
      <c r="Q593" s="130"/>
      <c r="R593" s="130"/>
      <c r="S593" s="130"/>
      <c r="T593" s="130"/>
      <c r="U593" s="130"/>
      <c r="V593" s="130"/>
      <c r="W593" s="130"/>
      <c r="X593" s="130"/>
      <c r="Y593" s="130"/>
    </row>
    <row r="594" spans="1:25" s="18" customFormat="1">
      <c r="A594" s="7" t="s">
        <v>189</v>
      </c>
      <c r="B594" s="10"/>
      <c r="C594" s="10"/>
      <c r="D594" s="10"/>
      <c r="E594" s="10"/>
      <c r="F594" s="10"/>
      <c r="G594" s="10"/>
      <c r="H594" s="10"/>
      <c r="I594" s="10"/>
      <c r="J594" s="105">
        <v>200</v>
      </c>
      <c r="K594" s="130"/>
      <c r="L594" s="130"/>
      <c r="M594" s="148"/>
      <c r="N594" s="130"/>
      <c r="O594" s="130"/>
      <c r="P594" s="130"/>
      <c r="Q594" s="130"/>
      <c r="R594" s="130"/>
      <c r="S594" s="130"/>
      <c r="T594" s="130"/>
      <c r="U594" s="130"/>
      <c r="V594" s="130"/>
      <c r="W594" s="130"/>
      <c r="X594" s="130"/>
      <c r="Y594" s="130"/>
    </row>
    <row r="595" spans="1:25" s="18" customFormat="1">
      <c r="A595" s="7" t="s">
        <v>190</v>
      </c>
      <c r="B595" s="10"/>
      <c r="C595" s="10"/>
      <c r="D595" s="10"/>
      <c r="E595" s="10"/>
      <c r="F595" s="10"/>
      <c r="G595" s="10"/>
      <c r="H595" s="10"/>
      <c r="I595" s="10"/>
      <c r="J595" s="105">
        <v>100</v>
      </c>
      <c r="K595" s="130"/>
      <c r="L595" s="130"/>
      <c r="M595" s="148"/>
      <c r="N595" s="130"/>
      <c r="O595" s="130"/>
      <c r="P595" s="130"/>
      <c r="Q595" s="130"/>
      <c r="R595" s="130"/>
      <c r="S595" s="130"/>
      <c r="T595" s="130"/>
      <c r="U595" s="130"/>
      <c r="V595" s="130"/>
      <c r="W595" s="130"/>
      <c r="X595" s="130"/>
      <c r="Y595" s="130"/>
    </row>
    <row r="596" spans="1:25" s="18" customFormat="1">
      <c r="A596" s="7"/>
      <c r="B596" s="10"/>
      <c r="C596" s="10"/>
      <c r="D596" s="10"/>
      <c r="E596" s="10"/>
      <c r="F596" s="10"/>
      <c r="G596" s="10"/>
      <c r="H596" s="10"/>
      <c r="I596" s="10"/>
      <c r="J596" s="105"/>
      <c r="K596" s="130"/>
      <c r="L596" s="130"/>
      <c r="M596" s="148"/>
      <c r="N596" s="130"/>
      <c r="O596" s="130"/>
      <c r="P596" s="130"/>
      <c r="Q596" s="130"/>
      <c r="R596" s="130"/>
      <c r="S596" s="130"/>
      <c r="T596" s="130"/>
      <c r="U596" s="130"/>
      <c r="V596" s="130"/>
      <c r="W596" s="130"/>
      <c r="X596" s="130"/>
      <c r="Y596" s="130"/>
    </row>
    <row r="597" spans="1:25" s="18" customFormat="1">
      <c r="A597" s="7"/>
      <c r="B597" s="10"/>
      <c r="C597" s="10"/>
      <c r="D597" s="10"/>
      <c r="E597" s="10"/>
      <c r="F597" s="10"/>
      <c r="G597" s="10"/>
      <c r="H597" s="10"/>
      <c r="I597" s="10"/>
      <c r="J597" s="105"/>
      <c r="K597" s="130"/>
      <c r="L597" s="130"/>
      <c r="M597" s="148"/>
      <c r="N597" s="130"/>
      <c r="O597" s="130"/>
      <c r="P597" s="130"/>
      <c r="Q597" s="130"/>
      <c r="R597" s="130"/>
      <c r="S597" s="130"/>
      <c r="T597" s="130"/>
      <c r="U597" s="130"/>
      <c r="V597" s="130"/>
      <c r="W597" s="130"/>
      <c r="X597" s="130"/>
      <c r="Y597" s="130"/>
    </row>
    <row r="598" spans="1:25" s="18" customFormat="1" ht="19.5" thickBot="1">
      <c r="A598" s="10"/>
      <c r="B598" s="10"/>
      <c r="C598" s="10"/>
      <c r="D598" s="10"/>
      <c r="E598" s="10"/>
      <c r="F598" s="10"/>
      <c r="G598" s="10"/>
      <c r="H598" s="10"/>
      <c r="I598" s="10"/>
      <c r="J598" s="111">
        <f>SUM(J593:J597)</f>
        <v>300</v>
      </c>
      <c r="K598" s="130"/>
      <c r="L598" s="130"/>
      <c r="M598" s="148"/>
      <c r="N598" s="130"/>
      <c r="O598" s="130"/>
      <c r="P598" s="130"/>
      <c r="Q598" s="130"/>
      <c r="R598" s="130"/>
      <c r="S598" s="130"/>
      <c r="T598" s="130"/>
      <c r="U598" s="130"/>
      <c r="V598" s="130"/>
      <c r="W598" s="130"/>
      <c r="X598" s="130"/>
      <c r="Y598" s="130"/>
    </row>
    <row r="599" spans="1:25" s="18" customFormat="1" ht="58.5" customHeight="1" thickTop="1">
      <c r="A599" s="10"/>
      <c r="B599" s="10"/>
      <c r="C599" s="10"/>
      <c r="D599" s="10"/>
      <c r="E599" s="10"/>
      <c r="F599" s="10"/>
      <c r="G599" s="10"/>
      <c r="H599" s="10"/>
      <c r="I599" s="10"/>
      <c r="J599" s="69"/>
      <c r="K599" s="130"/>
      <c r="L599" s="130"/>
      <c r="M599" s="148"/>
      <c r="N599" s="130"/>
      <c r="O599" s="130"/>
      <c r="P599" s="130"/>
      <c r="Q599" s="130"/>
      <c r="R599" s="130"/>
      <c r="S599" s="130"/>
      <c r="T599" s="130"/>
      <c r="U599" s="130"/>
      <c r="V599" s="130"/>
      <c r="W599" s="130"/>
      <c r="X599" s="130"/>
      <c r="Y599" s="130"/>
    </row>
    <row r="600" spans="1:25" s="18" customFormat="1" ht="85.5" customHeight="1">
      <c r="A600" s="10"/>
      <c r="B600" s="10"/>
      <c r="C600" s="10"/>
      <c r="D600" s="10"/>
      <c r="E600" s="10"/>
      <c r="F600" s="10"/>
      <c r="G600" s="10"/>
      <c r="H600" s="10"/>
      <c r="I600" s="10"/>
      <c r="J600" s="69"/>
      <c r="K600" s="130"/>
      <c r="L600" s="130"/>
      <c r="M600" s="148"/>
      <c r="N600" s="130"/>
      <c r="O600" s="130"/>
      <c r="P600" s="130"/>
      <c r="Q600" s="130"/>
      <c r="R600" s="130"/>
      <c r="S600" s="130"/>
      <c r="T600" s="130"/>
      <c r="U600" s="130"/>
      <c r="V600" s="130"/>
      <c r="W600" s="130"/>
      <c r="X600" s="130"/>
      <c r="Y600" s="130"/>
    </row>
    <row r="601" spans="1:25" s="18" customFormat="1" ht="2.1" customHeight="1">
      <c r="A601" s="10"/>
      <c r="B601" s="10"/>
      <c r="C601" s="10"/>
      <c r="D601" s="10"/>
      <c r="E601" s="10"/>
      <c r="F601" s="10"/>
      <c r="G601" s="10"/>
      <c r="H601" s="10"/>
      <c r="I601" s="10"/>
      <c r="J601" s="10"/>
      <c r="K601" s="130"/>
      <c r="L601" s="130"/>
      <c r="M601" s="148"/>
      <c r="N601" s="130"/>
      <c r="O601" s="130"/>
      <c r="P601" s="130"/>
      <c r="Q601" s="130"/>
      <c r="R601" s="130"/>
      <c r="S601" s="130"/>
      <c r="T601" s="130"/>
      <c r="U601" s="130"/>
      <c r="V601" s="130"/>
      <c r="W601" s="130"/>
      <c r="X601" s="130"/>
      <c r="Y601" s="130"/>
    </row>
    <row r="602" spans="1:25" s="18" customFormat="1" hidden="1">
      <c r="A602" s="10"/>
      <c r="B602" s="10"/>
      <c r="C602" s="10"/>
      <c r="D602" s="10"/>
      <c r="E602" s="10"/>
      <c r="F602" s="10"/>
      <c r="G602" s="10"/>
      <c r="H602" s="10"/>
      <c r="I602" s="10"/>
      <c r="J602" s="10"/>
      <c r="K602" s="130"/>
      <c r="L602" s="130"/>
      <c r="M602" s="148"/>
      <c r="N602" s="130"/>
      <c r="O602" s="130"/>
      <c r="P602" s="130"/>
      <c r="Q602" s="130"/>
      <c r="R602" s="130"/>
      <c r="S602" s="130"/>
      <c r="T602" s="130"/>
      <c r="U602" s="130"/>
      <c r="V602" s="130"/>
      <c r="W602" s="130"/>
      <c r="X602" s="130"/>
      <c r="Y602" s="130"/>
    </row>
    <row r="603" spans="1:25" s="18" customFormat="1" hidden="1">
      <c r="A603" s="81"/>
      <c r="B603" s="81"/>
      <c r="C603" s="81"/>
      <c r="D603" s="30"/>
      <c r="E603" s="30"/>
      <c r="F603" s="79"/>
      <c r="G603" s="79"/>
      <c r="H603" s="80"/>
      <c r="I603" s="80"/>
      <c r="J603" s="26"/>
      <c r="K603" s="130"/>
      <c r="L603" s="130"/>
      <c r="M603" s="148"/>
      <c r="N603" s="130"/>
      <c r="O603" s="130"/>
      <c r="P603" s="130"/>
      <c r="Q603" s="130"/>
      <c r="R603" s="130"/>
      <c r="S603" s="130"/>
      <c r="T603" s="130"/>
      <c r="U603" s="130"/>
      <c r="V603" s="130"/>
      <c r="W603" s="130"/>
      <c r="X603" s="130"/>
      <c r="Y603" s="130"/>
    </row>
    <row r="604" spans="1:25" s="18" customFormat="1" hidden="1">
      <c r="A604" s="81"/>
      <c r="B604" s="81"/>
      <c r="C604" s="81"/>
      <c r="D604" s="30"/>
      <c r="E604" s="30"/>
      <c r="F604" s="79"/>
      <c r="G604" s="79"/>
      <c r="H604" s="80"/>
      <c r="I604" s="80"/>
      <c r="J604" s="26"/>
      <c r="K604" s="130"/>
      <c r="L604" s="130"/>
      <c r="M604" s="148"/>
      <c r="N604" s="130"/>
      <c r="O604" s="130"/>
      <c r="P604" s="130"/>
      <c r="Q604" s="130"/>
      <c r="R604" s="130"/>
      <c r="S604" s="130"/>
      <c r="T604" s="130"/>
      <c r="U604" s="130"/>
      <c r="V604" s="130"/>
      <c r="W604" s="130"/>
      <c r="X604" s="130"/>
      <c r="Y604" s="130"/>
    </row>
    <row r="605" spans="1:25" s="18" customFormat="1" ht="0.95" hidden="1" customHeight="1">
      <c r="A605" s="81"/>
      <c r="B605" s="81"/>
      <c r="C605" s="81"/>
      <c r="D605" s="30"/>
      <c r="E605" s="30"/>
      <c r="F605" s="79"/>
      <c r="G605" s="79"/>
      <c r="H605" s="80"/>
      <c r="I605" s="80"/>
      <c r="J605" s="26"/>
      <c r="K605" s="130"/>
      <c r="L605" s="130"/>
      <c r="M605" s="148"/>
      <c r="N605" s="130"/>
      <c r="O605" s="130"/>
      <c r="P605" s="130"/>
      <c r="Q605" s="130"/>
      <c r="R605" s="130"/>
      <c r="S605" s="130"/>
      <c r="T605" s="130"/>
      <c r="U605" s="130"/>
      <c r="V605" s="130"/>
      <c r="W605" s="130"/>
      <c r="X605" s="130"/>
      <c r="Y605" s="130"/>
    </row>
    <row r="606" spans="1:25" s="18" customFormat="1" hidden="1">
      <c r="A606" s="81"/>
      <c r="B606" s="81"/>
      <c r="C606" s="81"/>
      <c r="D606" s="30"/>
      <c r="E606" s="30"/>
      <c r="F606" s="79"/>
      <c r="G606" s="79"/>
      <c r="H606" s="80"/>
      <c r="I606" s="80"/>
      <c r="J606" s="26"/>
      <c r="K606" s="130"/>
      <c r="L606" s="130"/>
      <c r="M606" s="148"/>
      <c r="N606" s="130"/>
      <c r="O606" s="130"/>
      <c r="P606" s="130"/>
      <c r="Q606" s="130"/>
      <c r="R606" s="130"/>
      <c r="S606" s="130"/>
      <c r="T606" s="130"/>
      <c r="U606" s="130"/>
      <c r="V606" s="130"/>
      <c r="W606" s="130"/>
      <c r="X606" s="130"/>
      <c r="Y606" s="130"/>
    </row>
    <row r="607" spans="1:25" s="18" customFormat="1" hidden="1">
      <c r="A607" s="81"/>
      <c r="B607" s="81"/>
      <c r="C607" s="81"/>
      <c r="D607" s="30"/>
      <c r="E607" s="30"/>
      <c r="F607" s="79"/>
      <c r="G607" s="79"/>
      <c r="H607" s="80"/>
      <c r="I607" s="80"/>
      <c r="J607" s="26"/>
      <c r="K607" s="130"/>
      <c r="L607" s="130"/>
      <c r="M607" s="148"/>
      <c r="N607" s="130"/>
      <c r="O607" s="130"/>
      <c r="P607" s="130"/>
      <c r="Q607" s="130"/>
      <c r="R607" s="130"/>
      <c r="S607" s="130"/>
      <c r="T607" s="130"/>
      <c r="U607" s="130"/>
      <c r="V607" s="130"/>
      <c r="W607" s="130"/>
      <c r="X607" s="130"/>
      <c r="Y607" s="130"/>
    </row>
    <row r="608" spans="1:25" s="18" customFormat="1" hidden="1">
      <c r="A608" s="81"/>
      <c r="B608" s="81"/>
      <c r="C608" s="81"/>
      <c r="D608" s="30"/>
      <c r="E608" s="30"/>
      <c r="F608" s="79"/>
      <c r="G608" s="79"/>
      <c r="H608" s="80"/>
      <c r="I608" s="80"/>
      <c r="J608" s="26"/>
      <c r="K608" s="130"/>
      <c r="L608" s="130"/>
      <c r="M608" s="148"/>
      <c r="N608" s="130"/>
      <c r="O608" s="130"/>
      <c r="P608" s="130"/>
      <c r="Q608" s="130"/>
      <c r="R608" s="130"/>
      <c r="S608" s="130"/>
      <c r="T608" s="130"/>
      <c r="U608" s="130"/>
      <c r="V608" s="130"/>
      <c r="W608" s="130"/>
      <c r="X608" s="130"/>
      <c r="Y608" s="130"/>
    </row>
    <row r="609" spans="1:25" s="18" customFormat="1" ht="60.75" customHeight="1">
      <c r="A609" s="81"/>
      <c r="B609" s="81"/>
      <c r="C609" s="81"/>
      <c r="D609" s="30"/>
      <c r="E609" s="30"/>
      <c r="F609" s="79"/>
      <c r="G609" s="79"/>
      <c r="H609" s="80"/>
      <c r="I609" s="80"/>
      <c r="J609" s="26"/>
      <c r="K609" s="130"/>
      <c r="L609" s="130"/>
      <c r="M609" s="148"/>
      <c r="N609" s="130"/>
      <c r="O609" s="130"/>
      <c r="P609" s="130"/>
      <c r="Q609" s="130"/>
      <c r="R609" s="130"/>
      <c r="S609" s="130"/>
      <c r="T609" s="130"/>
      <c r="U609" s="130"/>
      <c r="V609" s="130"/>
      <c r="W609" s="130"/>
      <c r="X609" s="130"/>
      <c r="Y609" s="130"/>
    </row>
    <row r="610" spans="1:25" s="18" customFormat="1" ht="114" customHeight="1">
      <c r="A610" s="81"/>
      <c r="B610" s="81"/>
      <c r="C610" s="81"/>
      <c r="D610" s="30"/>
      <c r="E610" s="30"/>
      <c r="F610" s="79"/>
      <c r="G610" s="79"/>
      <c r="H610" s="80"/>
      <c r="I610" s="80"/>
      <c r="J610" s="26"/>
      <c r="K610" s="130"/>
      <c r="L610" s="130"/>
      <c r="M610" s="148"/>
      <c r="N610" s="130"/>
      <c r="O610" s="130"/>
      <c r="P610" s="130"/>
      <c r="Q610" s="130"/>
      <c r="R610" s="130"/>
      <c r="S610" s="130"/>
      <c r="T610" s="130"/>
      <c r="U610" s="130"/>
      <c r="V610" s="130"/>
      <c r="W610" s="130"/>
      <c r="X610" s="130"/>
      <c r="Y610" s="130"/>
    </row>
    <row r="611" spans="1:25" s="18" customFormat="1">
      <c r="A611" s="11" t="str">
        <f>A2</f>
        <v>LITERACY 4 LIFE</v>
      </c>
      <c r="B611" s="81"/>
      <c r="C611" s="81"/>
      <c r="D611" s="30"/>
      <c r="E611" s="30"/>
      <c r="F611" s="79"/>
      <c r="G611" s="79"/>
      <c r="H611" s="80"/>
      <c r="I611" s="80"/>
      <c r="J611" s="26"/>
      <c r="K611" s="130"/>
      <c r="L611" s="130"/>
      <c r="M611" s="148"/>
      <c r="N611" s="130"/>
      <c r="O611" s="130"/>
      <c r="P611" s="130"/>
      <c r="Q611" s="130"/>
      <c r="R611" s="130"/>
      <c r="S611" s="130"/>
      <c r="T611" s="130"/>
      <c r="U611" s="130"/>
      <c r="V611" s="130"/>
      <c r="W611" s="130"/>
      <c r="X611" s="130"/>
      <c r="Y611" s="130"/>
    </row>
    <row r="612" spans="1:25" s="18" customFormat="1">
      <c r="A612" s="11" t="str">
        <f>A3</f>
        <v>STATEMENT OF AFFAIRS FOR THE PERIOD ENDED 31ST DECEMBER 2025</v>
      </c>
      <c r="B612" s="81"/>
      <c r="C612" s="81"/>
      <c r="D612" s="30"/>
      <c r="E612" s="30"/>
      <c r="F612" s="79"/>
      <c r="G612" s="79"/>
      <c r="H612" s="80"/>
      <c r="I612" s="80"/>
      <c r="J612" s="26"/>
      <c r="K612" s="130"/>
      <c r="L612" s="130"/>
      <c r="M612" s="148"/>
      <c r="N612" s="130"/>
      <c r="O612" s="130"/>
      <c r="P612" s="130"/>
      <c r="Q612" s="130"/>
      <c r="R612" s="130"/>
      <c r="S612" s="130"/>
      <c r="T612" s="130"/>
      <c r="U612" s="130"/>
      <c r="V612" s="130"/>
      <c r="W612" s="130"/>
      <c r="X612" s="130"/>
      <c r="Y612" s="130"/>
    </row>
    <row r="613" spans="1:25" s="18" customFormat="1" ht="15" customHeight="1">
      <c r="A613" s="11"/>
      <c r="B613" s="81"/>
      <c r="C613" s="81"/>
      <c r="D613" s="30"/>
      <c r="E613" s="30"/>
      <c r="F613" s="79"/>
      <c r="G613" s="79"/>
      <c r="H613" s="80"/>
      <c r="I613" s="80"/>
      <c r="J613" s="26"/>
      <c r="K613" s="130"/>
      <c r="L613" s="130"/>
      <c r="M613" s="148"/>
      <c r="N613" s="130"/>
      <c r="O613" s="130"/>
      <c r="P613" s="130"/>
      <c r="Q613" s="130"/>
      <c r="R613" s="130"/>
      <c r="S613" s="130"/>
      <c r="T613" s="130"/>
      <c r="U613" s="130"/>
      <c r="V613" s="130"/>
      <c r="W613" s="130"/>
      <c r="X613" s="130"/>
      <c r="Y613" s="130"/>
    </row>
    <row r="614" spans="1:25" s="18" customFormat="1" hidden="1">
      <c r="A614" s="11"/>
      <c r="B614" s="81"/>
      <c r="C614" s="81"/>
      <c r="D614" s="30"/>
      <c r="E614" s="30"/>
      <c r="F614" s="79"/>
      <c r="G614" s="79"/>
      <c r="H614" s="80"/>
      <c r="I614" s="80"/>
      <c r="J614" s="26"/>
      <c r="K614" s="130"/>
      <c r="L614" s="130"/>
      <c r="M614" s="148"/>
      <c r="N614" s="130"/>
      <c r="O614" s="130"/>
      <c r="P614" s="130"/>
      <c r="Q614" s="130"/>
      <c r="R614" s="130"/>
      <c r="S614" s="130"/>
      <c r="T614" s="130"/>
      <c r="U614" s="130"/>
      <c r="V614" s="130"/>
      <c r="W614" s="130"/>
      <c r="X614" s="130"/>
      <c r="Y614" s="130"/>
    </row>
    <row r="615" spans="1:25" s="9" customFormat="1">
      <c r="A615" s="18"/>
      <c r="B615" s="26"/>
      <c r="C615" s="45"/>
      <c r="D615" s="44"/>
      <c r="E615" s="44"/>
      <c r="F615" s="10"/>
      <c r="G615" s="10"/>
      <c r="H615" s="44"/>
      <c r="I615" s="44"/>
      <c r="J615" s="44"/>
      <c r="K615" s="130"/>
      <c r="L615" s="130"/>
      <c r="M615" s="148"/>
      <c r="N615" s="130"/>
      <c r="O615" s="130"/>
      <c r="P615" s="130"/>
      <c r="Q615" s="130"/>
      <c r="R615" s="130"/>
      <c r="S615" s="130"/>
      <c r="T615" s="130"/>
      <c r="U615" s="130"/>
      <c r="V615" s="130"/>
      <c r="W615" s="130"/>
      <c r="X615" s="130"/>
      <c r="Y615" s="130"/>
    </row>
    <row r="616" spans="1:25" s="9" customFormat="1" hidden="1">
      <c r="A616" s="18"/>
      <c r="B616" s="26"/>
      <c r="C616" s="45"/>
      <c r="D616" s="44"/>
      <c r="E616" s="44"/>
      <c r="F616" s="10"/>
      <c r="G616" s="10"/>
      <c r="H616" s="44"/>
      <c r="I616" s="44"/>
      <c r="J616" s="44"/>
      <c r="K616" s="130"/>
      <c r="L616" s="130"/>
      <c r="M616" s="148"/>
      <c r="N616" s="130"/>
      <c r="O616" s="130"/>
      <c r="P616" s="130"/>
      <c r="Q616" s="130"/>
      <c r="R616" s="130"/>
      <c r="S616" s="130"/>
      <c r="T616" s="130"/>
      <c r="U616" s="130"/>
      <c r="V616" s="130"/>
      <c r="W616" s="130"/>
      <c r="X616" s="130"/>
      <c r="Y616" s="130"/>
    </row>
    <row r="617" spans="1:25" s="9" customFormat="1">
      <c r="A617" s="50" t="s">
        <v>140</v>
      </c>
      <c r="B617" s="10"/>
      <c r="C617" s="10"/>
      <c r="D617" s="18"/>
      <c r="E617" s="18"/>
      <c r="F617" s="44" t="s">
        <v>116</v>
      </c>
      <c r="G617" s="44"/>
      <c r="H617" s="44" t="s">
        <v>117</v>
      </c>
      <c r="I617" s="44"/>
      <c r="J617" s="44" t="s">
        <v>116</v>
      </c>
      <c r="K617" s="130"/>
      <c r="L617" s="130"/>
      <c r="M617" s="148"/>
      <c r="N617" s="130"/>
      <c r="O617" s="130"/>
      <c r="P617" s="130"/>
      <c r="Q617" s="130"/>
      <c r="R617" s="130"/>
      <c r="S617" s="130"/>
      <c r="T617" s="130"/>
      <c r="U617" s="130"/>
      <c r="V617" s="130"/>
      <c r="W617" s="130"/>
      <c r="X617" s="130"/>
      <c r="Y617" s="130"/>
    </row>
    <row r="618" spans="1:25" s="9" customFormat="1">
      <c r="A618" s="23" t="s">
        <v>118</v>
      </c>
      <c r="B618" s="10"/>
      <c r="C618" s="10"/>
      <c r="D618" s="18"/>
      <c r="E618" s="18"/>
      <c r="F618" s="91">
        <v>45658</v>
      </c>
      <c r="G618" s="92"/>
      <c r="H618" s="10"/>
      <c r="I618" s="44"/>
      <c r="J618" s="91">
        <v>46022</v>
      </c>
      <c r="K618" s="130"/>
      <c r="L618" s="130"/>
      <c r="M618" s="148"/>
      <c r="N618" s="130"/>
      <c r="O618" s="130"/>
      <c r="P618" s="130"/>
      <c r="Q618" s="130"/>
      <c r="R618" s="130"/>
      <c r="S618" s="130"/>
      <c r="T618" s="130"/>
      <c r="U618" s="130"/>
      <c r="V618" s="130"/>
      <c r="W618" s="130"/>
      <c r="X618" s="130"/>
      <c r="Y618" s="130"/>
    </row>
    <row r="619" spans="1:25" s="9" customFormat="1">
      <c r="A619" s="23"/>
      <c r="B619" s="10"/>
      <c r="C619" s="10"/>
      <c r="D619" s="18"/>
      <c r="E619" s="18"/>
      <c r="F619" s="92" t="s">
        <v>119</v>
      </c>
      <c r="G619" s="92"/>
      <c r="H619" s="128" t="s">
        <v>119</v>
      </c>
      <c r="I619" s="44"/>
      <c r="J619" s="44" t="s">
        <v>119</v>
      </c>
      <c r="K619" s="130"/>
      <c r="L619" s="178"/>
      <c r="M619" s="148"/>
      <c r="N619" s="130"/>
      <c r="O619" s="130"/>
      <c r="P619" s="130"/>
      <c r="Q619" s="130"/>
      <c r="R619" s="130"/>
      <c r="S619" s="130"/>
      <c r="T619" s="130"/>
      <c r="U619" s="130"/>
      <c r="V619" s="130"/>
      <c r="W619" s="130"/>
      <c r="X619" s="130"/>
      <c r="Y619" s="130"/>
    </row>
    <row r="620" spans="1:25">
      <c r="A620" s="60"/>
      <c r="F620" s="93">
        <f>'L4L-FinStatement_2024'!J620</f>
        <v>0</v>
      </c>
      <c r="G620" s="93"/>
      <c r="H620" s="105">
        <v>0</v>
      </c>
      <c r="I620" s="93"/>
      <c r="J620" s="112">
        <f t="shared" ref="J620:J624" si="0">+SUM(F620:H620)</f>
        <v>0</v>
      </c>
      <c r="L620" s="178"/>
      <c r="O620" s="179"/>
    </row>
    <row r="621" spans="1:25">
      <c r="A621" s="10" t="s">
        <v>120</v>
      </c>
      <c r="F621" s="93">
        <f>'L4L-FinStatement_2024'!J621</f>
        <v>4600</v>
      </c>
      <c r="G621" s="93"/>
      <c r="H621" s="105">
        <v>2900</v>
      </c>
      <c r="I621" s="93"/>
      <c r="J621" s="112">
        <f t="shared" si="0"/>
        <v>7500</v>
      </c>
      <c r="L621" s="178"/>
      <c r="O621" s="179"/>
    </row>
    <row r="622" spans="1:25">
      <c r="A622" s="10" t="s">
        <v>100</v>
      </c>
      <c r="B622" s="26"/>
      <c r="C622" s="45"/>
      <c r="F622" s="93">
        <f>'L4L-FinStatement_2024'!J622</f>
        <v>25934</v>
      </c>
      <c r="G622" s="93"/>
      <c r="H622" s="105">
        <v>8000</v>
      </c>
      <c r="I622" s="93"/>
      <c r="J622" s="112">
        <f t="shared" si="0"/>
        <v>33934</v>
      </c>
      <c r="L622" s="178"/>
      <c r="O622" s="179"/>
    </row>
    <row r="623" spans="1:25" s="8" customFormat="1">
      <c r="A623" s="60" t="s">
        <v>3</v>
      </c>
      <c r="B623" s="10"/>
      <c r="C623" s="10"/>
      <c r="D623" s="21"/>
      <c r="E623" s="21"/>
      <c r="F623" s="93">
        <f>'L4L-FinStatement_2024'!J623</f>
        <v>7380</v>
      </c>
      <c r="G623" s="93"/>
      <c r="H623" s="105">
        <v>1670</v>
      </c>
      <c r="I623" s="93"/>
      <c r="J623" s="112">
        <f t="shared" si="0"/>
        <v>9050</v>
      </c>
      <c r="K623" s="176"/>
      <c r="L623" s="178"/>
      <c r="M623" s="177"/>
      <c r="N623" s="176"/>
      <c r="O623" s="180"/>
      <c r="P623" s="176"/>
      <c r="Q623" s="176"/>
      <c r="R623" s="176"/>
      <c r="S623" s="176"/>
      <c r="T623" s="176"/>
      <c r="U623" s="176"/>
      <c r="V623" s="176"/>
      <c r="W623" s="176"/>
      <c r="X623" s="176"/>
      <c r="Y623" s="176"/>
    </row>
    <row r="624" spans="1:25">
      <c r="A624" s="60"/>
      <c r="F624" s="93">
        <f>'L4L-FinStatement_2024'!J624</f>
        <v>0</v>
      </c>
      <c r="G624" s="93"/>
      <c r="H624" s="105"/>
      <c r="I624" s="93"/>
      <c r="J624" s="112">
        <f t="shared" si="0"/>
        <v>0</v>
      </c>
      <c r="L624" s="178"/>
      <c r="O624" s="179"/>
    </row>
    <row r="625" spans="1:25" ht="19.5" thickBot="1">
      <c r="F625" s="96">
        <f>+SUM(F620:F624)</f>
        <v>37914</v>
      </c>
      <c r="G625" s="93"/>
      <c r="H625" s="111">
        <f>+SUM(H620:H624)</f>
        <v>12570</v>
      </c>
      <c r="I625" s="93"/>
      <c r="J625" s="111">
        <f>+SUM(J620:J624)</f>
        <v>50484</v>
      </c>
    </row>
    <row r="626" spans="1:25" ht="38.25" customHeight="1" thickTop="1">
      <c r="A626" s="23"/>
      <c r="B626" s="26"/>
      <c r="C626" s="45"/>
      <c r="F626" s="45"/>
      <c r="G626" s="93"/>
      <c r="H626" s="45"/>
      <c r="I626" s="93"/>
      <c r="J626" s="97"/>
    </row>
    <row r="627" spans="1:25">
      <c r="A627" s="23" t="s">
        <v>122</v>
      </c>
      <c r="B627" s="26"/>
      <c r="C627" s="45"/>
      <c r="F627" s="45"/>
      <c r="G627" s="93"/>
      <c r="H627" s="45"/>
      <c r="I627" s="93"/>
      <c r="J627" s="105"/>
      <c r="M627" s="130"/>
    </row>
    <row r="628" spans="1:25">
      <c r="B628" s="26"/>
      <c r="C628" s="45"/>
      <c r="F628" s="105">
        <f>'L4L-FinStatement_2024'!J628</f>
        <v>0</v>
      </c>
      <c r="G628" s="93"/>
      <c r="H628" s="105">
        <v>0</v>
      </c>
      <c r="I628" s="93"/>
      <c r="J628" s="105">
        <f t="shared" ref="J628:J632" si="1">+SUM(F628:H628)</f>
        <v>0</v>
      </c>
      <c r="M628" s="130"/>
    </row>
    <row r="629" spans="1:25">
      <c r="A629" s="10" t="s">
        <v>120</v>
      </c>
      <c r="B629" s="26"/>
      <c r="C629" s="45"/>
      <c r="F629" s="105">
        <f>'L4L-FinStatement_2024'!J629</f>
        <v>2340</v>
      </c>
      <c r="G629" s="93"/>
      <c r="H629" s="105">
        <f>20%*J621</f>
        <v>1500</v>
      </c>
      <c r="I629" s="93"/>
      <c r="J629" s="105">
        <f t="shared" si="1"/>
        <v>3840</v>
      </c>
      <c r="M629" s="130"/>
    </row>
    <row r="630" spans="1:25">
      <c r="A630" s="10" t="s">
        <v>100</v>
      </c>
      <c r="B630" s="26"/>
      <c r="C630" s="45"/>
      <c r="F630" s="105">
        <f>'L4L-FinStatement_2024'!J630</f>
        <v>11260.400000000001</v>
      </c>
      <c r="G630" s="93"/>
      <c r="H630" s="105">
        <f>20%*J622</f>
        <v>6786.8</v>
      </c>
      <c r="I630" s="93"/>
      <c r="J630" s="105">
        <f t="shared" si="1"/>
        <v>18047.2</v>
      </c>
      <c r="M630" s="130"/>
    </row>
    <row r="631" spans="1:25">
      <c r="A631" s="60" t="s">
        <v>121</v>
      </c>
      <c r="B631" s="26"/>
      <c r="C631" s="45"/>
      <c r="F631" s="105">
        <f>'L4L-FinStatement_2024'!J631</f>
        <v>5379</v>
      </c>
      <c r="G631" s="93"/>
      <c r="H631" s="105">
        <f>33%*J623</f>
        <v>2986.5</v>
      </c>
      <c r="I631" s="93"/>
      <c r="J631" s="105">
        <f t="shared" si="1"/>
        <v>8365.5</v>
      </c>
      <c r="M631" s="130"/>
    </row>
    <row r="632" spans="1:25" s="9" customFormat="1">
      <c r="A632" s="60"/>
      <c r="B632" s="26"/>
      <c r="C632" s="45"/>
      <c r="D632" s="18"/>
      <c r="E632" s="18"/>
      <c r="F632" s="105">
        <f>'L4L-FinStatement_2024'!J632</f>
        <v>0</v>
      </c>
      <c r="G632" s="93"/>
      <c r="H632" s="105">
        <f>0.1*J624</f>
        <v>0</v>
      </c>
      <c r="I632" s="93"/>
      <c r="J632" s="105">
        <f t="shared" si="1"/>
        <v>0</v>
      </c>
      <c r="K632" s="130"/>
      <c r="L632" s="130"/>
      <c r="M632" s="130"/>
      <c r="N632" s="130"/>
      <c r="O632" s="130"/>
      <c r="P632" s="130"/>
      <c r="Q632" s="130"/>
      <c r="R632" s="130"/>
      <c r="S632" s="130"/>
      <c r="T632" s="130"/>
      <c r="U632" s="130"/>
      <c r="V632" s="130"/>
      <c r="W632" s="130"/>
      <c r="X632" s="130"/>
      <c r="Y632" s="130"/>
    </row>
    <row r="633" spans="1:25" s="9" customFormat="1" ht="19.5" thickBot="1">
      <c r="A633" s="10"/>
      <c r="B633" s="26"/>
      <c r="C633" s="45"/>
      <c r="D633" s="18"/>
      <c r="E633" s="18"/>
      <c r="F633" s="111">
        <f>+SUM(F628:F632)</f>
        <v>18979.400000000001</v>
      </c>
      <c r="G633" s="93"/>
      <c r="H633" s="111">
        <f>+SUM(H628:H632)</f>
        <v>11273.3</v>
      </c>
      <c r="I633" s="93"/>
      <c r="J633" s="111">
        <f>+SUM(J628:J632)</f>
        <v>30252.7</v>
      </c>
      <c r="K633" s="130"/>
      <c r="L633" s="130"/>
      <c r="M633" s="130"/>
      <c r="N633" s="130"/>
      <c r="O633" s="130"/>
      <c r="P633" s="130"/>
      <c r="Q633" s="130"/>
      <c r="R633" s="130"/>
      <c r="S633" s="130"/>
      <c r="T633" s="130"/>
      <c r="U633" s="130"/>
      <c r="V633" s="130"/>
      <c r="W633" s="130"/>
      <c r="X633" s="130"/>
      <c r="Y633" s="130"/>
    </row>
    <row r="634" spans="1:25" s="9" customFormat="1" ht="14.25" customHeight="1" thickTop="1">
      <c r="A634" s="10"/>
      <c r="B634" s="26"/>
      <c r="C634" s="45"/>
      <c r="D634" s="45"/>
      <c r="E634" s="93"/>
      <c r="F634" s="45"/>
      <c r="G634" s="93"/>
      <c r="H634" s="98"/>
      <c r="I634" s="93"/>
      <c r="J634" s="107"/>
      <c r="K634" s="130"/>
      <c r="L634" s="130"/>
      <c r="M634" s="130"/>
      <c r="N634" s="130"/>
      <c r="O634" s="130"/>
      <c r="P634" s="130"/>
      <c r="Q634" s="130"/>
      <c r="R634" s="130"/>
      <c r="S634" s="130"/>
      <c r="T634" s="130"/>
      <c r="U634" s="130"/>
      <c r="V634" s="130"/>
      <c r="W634" s="130"/>
      <c r="X634" s="130"/>
      <c r="Y634" s="130"/>
    </row>
    <row r="635" spans="1:25" s="9" customFormat="1" hidden="1">
      <c r="A635" s="10"/>
      <c r="B635" s="26"/>
      <c r="C635" s="45"/>
      <c r="D635" s="45"/>
      <c r="E635" s="93"/>
      <c r="F635" s="45"/>
      <c r="G635" s="93"/>
      <c r="H635" s="98"/>
      <c r="I635" s="93"/>
      <c r="J635" s="107"/>
      <c r="K635" s="130"/>
      <c r="L635" s="130"/>
      <c r="M635" s="130"/>
      <c r="N635" s="130"/>
      <c r="O635" s="130"/>
      <c r="P635" s="130"/>
      <c r="Q635" s="130"/>
      <c r="R635" s="130"/>
      <c r="S635" s="130"/>
      <c r="T635" s="130"/>
      <c r="U635" s="130"/>
      <c r="V635" s="130"/>
      <c r="W635" s="130"/>
      <c r="X635" s="130"/>
      <c r="Y635" s="130"/>
    </row>
    <row r="636" spans="1:25" s="9" customFormat="1" ht="19.5" thickBot="1">
      <c r="A636" s="23" t="s">
        <v>241</v>
      </c>
      <c r="B636" s="26"/>
      <c r="C636" s="45"/>
      <c r="D636" s="45"/>
      <c r="E636" s="93"/>
      <c r="F636" s="45"/>
      <c r="G636" s="93"/>
      <c r="H636" s="98"/>
      <c r="I636" s="93"/>
      <c r="J636" s="110">
        <f>+J625-J633</f>
        <v>20231.3</v>
      </c>
      <c r="K636" s="155"/>
      <c r="L636" s="155"/>
      <c r="M636" s="130"/>
      <c r="N636" s="130"/>
      <c r="O636" s="130"/>
      <c r="P636" s="130"/>
      <c r="Q636" s="130"/>
      <c r="R636" s="130"/>
      <c r="S636" s="130"/>
      <c r="T636" s="130"/>
      <c r="U636" s="130"/>
      <c r="V636" s="130"/>
      <c r="W636" s="130"/>
      <c r="X636" s="130"/>
      <c r="Y636" s="130"/>
    </row>
    <row r="637" spans="1:25" s="9" customFormat="1" ht="19.5" thickTop="1">
      <c r="A637" s="23"/>
      <c r="B637" s="26"/>
      <c r="C637" s="45"/>
      <c r="D637" s="45"/>
      <c r="E637" s="93"/>
      <c r="F637" s="45"/>
      <c r="G637" s="93"/>
      <c r="H637" s="98"/>
      <c r="I637" s="93"/>
      <c r="J637" s="42"/>
      <c r="K637" s="130"/>
      <c r="L637" s="155"/>
      <c r="M637" s="130"/>
      <c r="N637" s="130"/>
      <c r="O637" s="130"/>
      <c r="P637" s="130"/>
      <c r="Q637" s="130"/>
      <c r="R637" s="130"/>
      <c r="S637" s="130"/>
      <c r="T637" s="130"/>
      <c r="U637" s="130"/>
      <c r="V637" s="130"/>
      <c r="W637" s="130"/>
      <c r="X637" s="130"/>
      <c r="Y637" s="130"/>
    </row>
    <row r="638" spans="1:25" s="9" customFormat="1" ht="8.25" customHeight="1">
      <c r="A638" s="26"/>
      <c r="B638" s="26"/>
      <c r="C638" s="45"/>
      <c r="D638" s="45"/>
      <c r="E638" s="45"/>
      <c r="F638" s="45"/>
      <c r="G638" s="45"/>
      <c r="H638" s="98"/>
      <c r="I638" s="98"/>
      <c r="J638" s="98"/>
      <c r="K638" s="130"/>
      <c r="L638" s="154"/>
      <c r="M638" s="148"/>
      <c r="N638" s="130"/>
      <c r="O638" s="130"/>
      <c r="P638" s="130"/>
      <c r="Q638" s="130"/>
      <c r="R638" s="130"/>
      <c r="S638" s="130"/>
      <c r="T638" s="130"/>
      <c r="U638" s="130"/>
      <c r="V638" s="130"/>
      <c r="W638" s="130"/>
      <c r="X638" s="130"/>
      <c r="Y638" s="130"/>
    </row>
    <row r="639" spans="1:25">
      <c r="A639" s="11" t="s">
        <v>141</v>
      </c>
      <c r="L639" s="155"/>
    </row>
    <row r="640" spans="1:25" ht="21" customHeight="1">
      <c r="A640" s="10" t="s">
        <v>135</v>
      </c>
    </row>
    <row r="641" spans="1:25" ht="12.75" customHeight="1"/>
    <row r="642" spans="1:25">
      <c r="A642" s="17" t="s">
        <v>212</v>
      </c>
      <c r="B642" s="26"/>
      <c r="C642" s="26"/>
      <c r="D642" s="30"/>
      <c r="E642" s="30"/>
      <c r="F642" s="79"/>
      <c r="G642" s="79"/>
      <c r="I642" s="80"/>
      <c r="J642" s="65"/>
      <c r="K642" s="175"/>
    </row>
    <row r="643" spans="1:25">
      <c r="B643" s="26"/>
      <c r="C643" s="26"/>
      <c r="D643" s="30"/>
      <c r="E643" s="30"/>
      <c r="F643" s="79"/>
      <c r="G643" s="79"/>
      <c r="I643" s="80"/>
      <c r="J643" s="112">
        <v>0</v>
      </c>
      <c r="K643" s="175"/>
    </row>
    <row r="644" spans="1:25">
      <c r="A644" s="10" t="s">
        <v>179</v>
      </c>
      <c r="B644" s="26"/>
      <c r="C644" s="26"/>
      <c r="D644" s="30"/>
      <c r="E644" s="30"/>
      <c r="F644" s="79"/>
      <c r="G644" s="79"/>
      <c r="I644" s="80"/>
      <c r="J644" s="65">
        <v>1300</v>
      </c>
    </row>
    <row r="645" spans="1:25">
      <c r="A645" s="10" t="s">
        <v>180</v>
      </c>
      <c r="B645" s="26"/>
      <c r="C645" s="26"/>
      <c r="D645" s="30"/>
      <c r="E645" s="30"/>
      <c r="F645" s="79"/>
      <c r="G645" s="79"/>
      <c r="I645" s="80"/>
      <c r="J645" s="65">
        <v>3400</v>
      </c>
    </row>
    <row r="646" spans="1:25">
      <c r="A646" s="10" t="s">
        <v>181</v>
      </c>
      <c r="B646" s="26"/>
      <c r="C646" s="26"/>
      <c r="D646" s="30"/>
      <c r="E646" s="30"/>
      <c r="F646" s="79"/>
      <c r="G646" s="79"/>
      <c r="I646" s="80"/>
      <c r="J646" s="65">
        <v>1500</v>
      </c>
      <c r="K646" s="155"/>
    </row>
    <row r="647" spans="1:25">
      <c r="A647" s="10" t="s">
        <v>134</v>
      </c>
      <c r="B647" s="26"/>
      <c r="C647" s="26"/>
      <c r="D647" s="30"/>
      <c r="E647" s="30"/>
      <c r="F647" s="79"/>
      <c r="G647" s="79"/>
      <c r="I647" s="80"/>
      <c r="J647" s="65">
        <v>3700</v>
      </c>
    </row>
    <row r="648" spans="1:25">
      <c r="A648" s="10" t="s">
        <v>182</v>
      </c>
      <c r="B648" s="26"/>
      <c r="C648" s="26"/>
      <c r="D648" s="30"/>
      <c r="E648" s="30"/>
      <c r="F648" s="79"/>
      <c r="G648" s="79"/>
      <c r="I648" s="80"/>
      <c r="J648" s="65">
        <v>7400</v>
      </c>
    </row>
    <row r="649" spans="1:25" s="102" customFormat="1" ht="19.5" thickBot="1">
      <c r="A649" s="17"/>
      <c r="B649" s="23" t="s">
        <v>123</v>
      </c>
      <c r="C649" s="23"/>
      <c r="D649" s="99"/>
      <c r="E649" s="99"/>
      <c r="F649" s="79"/>
      <c r="G649" s="79"/>
      <c r="H649" s="17"/>
      <c r="I649" s="80"/>
      <c r="J649" s="103">
        <f>SUM(J643:J648)</f>
        <v>17300</v>
      </c>
      <c r="K649" s="157"/>
      <c r="L649" s="157"/>
      <c r="M649" s="158"/>
      <c r="N649" s="157"/>
      <c r="O649" s="157"/>
      <c r="P649" s="157"/>
      <c r="Q649" s="157"/>
      <c r="R649" s="157"/>
      <c r="S649" s="157"/>
      <c r="T649" s="157"/>
      <c r="U649" s="157"/>
      <c r="V649" s="157"/>
      <c r="W649" s="157"/>
      <c r="X649" s="157"/>
      <c r="Y649" s="157"/>
    </row>
    <row r="650" spans="1:25" ht="19.5" thickTop="1">
      <c r="B650" s="26"/>
      <c r="C650" s="26"/>
      <c r="D650" s="30"/>
      <c r="E650" s="30"/>
      <c r="F650" s="79"/>
      <c r="G650" s="79"/>
      <c r="I650" s="80"/>
      <c r="J650" s="112"/>
      <c r="K650" s="175"/>
    </row>
    <row r="651" spans="1:25">
      <c r="B651" s="26"/>
      <c r="C651" s="26"/>
      <c r="D651" s="30"/>
      <c r="E651" s="30"/>
      <c r="F651" s="79"/>
      <c r="G651" s="79"/>
      <c r="I651" s="80"/>
      <c r="J651" s="112"/>
      <c r="K651" s="175"/>
    </row>
    <row r="652" spans="1:25">
      <c r="B652" s="26"/>
      <c r="C652" s="26"/>
      <c r="D652" s="30"/>
      <c r="E652" s="30"/>
      <c r="F652" s="79"/>
      <c r="G652" s="79"/>
      <c r="I652" s="80"/>
      <c r="J652" s="112"/>
      <c r="K652" s="175"/>
    </row>
    <row r="653" spans="1:25">
      <c r="B653" s="26"/>
      <c r="C653" s="26"/>
      <c r="D653" s="30"/>
      <c r="E653" s="30"/>
      <c r="F653" s="79"/>
      <c r="G653" s="79"/>
      <c r="I653" s="80"/>
      <c r="J653" s="129"/>
      <c r="K653" s="175"/>
    </row>
    <row r="654" spans="1:25" ht="11.25" customHeight="1">
      <c r="B654" s="26"/>
      <c r="C654" s="26"/>
      <c r="D654" s="30"/>
      <c r="E654" s="30"/>
      <c r="F654" s="79"/>
      <c r="G654" s="79"/>
      <c r="I654" s="80"/>
      <c r="J654" s="106"/>
      <c r="K654" s="175"/>
    </row>
    <row r="655" spans="1:25">
      <c r="A655" s="17"/>
      <c r="B655" s="26"/>
      <c r="C655" s="26"/>
      <c r="D655" s="30"/>
      <c r="E655" s="30"/>
      <c r="F655" s="79"/>
      <c r="G655" s="79"/>
      <c r="I655" s="80"/>
      <c r="J655" s="65"/>
    </row>
    <row r="656" spans="1:25">
      <c r="B656" s="26"/>
      <c r="C656" s="26"/>
      <c r="D656" s="30"/>
      <c r="E656" s="30"/>
      <c r="F656" s="79"/>
      <c r="G656" s="79"/>
      <c r="I656" s="80"/>
      <c r="J656" s="65"/>
    </row>
    <row r="657" spans="1:25">
      <c r="B657" s="26"/>
      <c r="C657" s="26"/>
      <c r="D657" s="30"/>
      <c r="E657" s="30"/>
      <c r="F657" s="79"/>
      <c r="G657" s="79"/>
      <c r="I657" s="80"/>
      <c r="J657" s="65"/>
    </row>
    <row r="658" spans="1:25">
      <c r="A658" s="17"/>
      <c r="B658" s="23"/>
      <c r="C658" s="26"/>
      <c r="D658" s="30"/>
      <c r="E658" s="30"/>
      <c r="F658" s="79"/>
      <c r="G658" s="79"/>
      <c r="I658" s="80"/>
      <c r="J658" s="65"/>
    </row>
    <row r="659" spans="1:25">
      <c r="B659" s="26"/>
      <c r="C659" s="26"/>
      <c r="D659" s="30"/>
      <c r="E659" s="30"/>
      <c r="F659" s="79"/>
      <c r="G659" s="79"/>
      <c r="I659" s="80"/>
      <c r="J659" s="65"/>
    </row>
    <row r="660" spans="1:25">
      <c r="B660" s="26"/>
      <c r="C660" s="26"/>
      <c r="D660" s="30"/>
      <c r="E660" s="30"/>
      <c r="F660" s="79"/>
      <c r="G660" s="79"/>
      <c r="I660" s="80"/>
      <c r="J660" s="65"/>
    </row>
    <row r="661" spans="1:25">
      <c r="B661" s="26"/>
      <c r="C661" s="26"/>
      <c r="D661" s="30"/>
      <c r="E661" s="30"/>
      <c r="F661" s="79"/>
      <c r="G661" s="79"/>
      <c r="I661" s="80"/>
      <c r="J661" s="65"/>
    </row>
    <row r="662" spans="1:25">
      <c r="A662" s="11" t="s">
        <v>215</v>
      </c>
      <c r="F662" s="79"/>
      <c r="G662" s="79"/>
      <c r="H662" s="80"/>
      <c r="I662" s="80"/>
      <c r="J662" s="26"/>
    </row>
    <row r="663" spans="1:25" ht="21.75" customHeight="1">
      <c r="A663" s="10" t="s">
        <v>216</v>
      </c>
      <c r="F663" s="79"/>
      <c r="G663" s="79"/>
      <c r="H663" s="80"/>
      <c r="I663" s="80"/>
      <c r="J663" s="26"/>
    </row>
    <row r="664" spans="1:25" s="5" customFormat="1">
      <c r="A664" s="52"/>
      <c r="B664" s="23"/>
      <c r="C664" s="60"/>
      <c r="D664" s="52"/>
      <c r="E664" s="52"/>
      <c r="F664" s="52"/>
      <c r="G664" s="52"/>
      <c r="H664" s="52"/>
      <c r="I664" s="52"/>
      <c r="J664" s="52"/>
      <c r="K664" s="162"/>
      <c r="L664" s="162"/>
      <c r="M664" s="163"/>
      <c r="N664" s="162"/>
      <c r="O664" s="162"/>
      <c r="P664" s="162"/>
      <c r="Q664" s="162"/>
      <c r="R664" s="162"/>
      <c r="S664" s="162"/>
      <c r="T664" s="162"/>
      <c r="U664" s="162"/>
      <c r="V664" s="162"/>
      <c r="W664" s="162"/>
      <c r="X664" s="162"/>
      <c r="Y664" s="162"/>
    </row>
    <row r="665" spans="1:25" s="9" customFormat="1">
      <c r="A665" s="26"/>
      <c r="B665" s="26"/>
      <c r="C665" s="45"/>
      <c r="D665" s="45"/>
      <c r="E665" s="45"/>
      <c r="F665" s="45"/>
      <c r="G665" s="45"/>
      <c r="H665" s="98"/>
      <c r="I665" s="98"/>
      <c r="J665" s="98"/>
      <c r="K665" s="130"/>
      <c r="L665" s="130"/>
      <c r="M665" s="148"/>
      <c r="N665" s="130"/>
      <c r="O665" s="130"/>
      <c r="P665" s="130"/>
      <c r="Q665" s="130"/>
      <c r="R665" s="130"/>
      <c r="S665" s="130"/>
      <c r="T665" s="130"/>
      <c r="U665" s="130"/>
      <c r="V665" s="130"/>
      <c r="W665" s="130"/>
      <c r="X665" s="130"/>
      <c r="Y665" s="130"/>
    </row>
    <row r="666" spans="1:25">
      <c r="A666" s="81"/>
      <c r="B666" s="81"/>
      <c r="C666" s="81"/>
      <c r="D666" s="30"/>
      <c r="E666" s="30"/>
      <c r="F666" s="79"/>
      <c r="G666" s="79"/>
      <c r="H666" s="80"/>
      <c r="I666" s="80"/>
      <c r="J666" s="26"/>
    </row>
    <row r="667" spans="1:25">
      <c r="A667" s="81"/>
      <c r="B667" s="81"/>
      <c r="C667" s="81"/>
      <c r="D667" s="30"/>
      <c r="E667" s="30"/>
      <c r="F667" s="79"/>
      <c r="G667" s="79"/>
      <c r="H667" s="80"/>
      <c r="I667" s="80"/>
      <c r="J667" s="26"/>
    </row>
    <row r="668" spans="1:25">
      <c r="A668" s="81"/>
      <c r="B668" s="81"/>
      <c r="C668" s="81"/>
      <c r="D668" s="30"/>
      <c r="E668" s="30"/>
      <c r="F668" s="79"/>
      <c r="G668" s="79"/>
      <c r="H668" s="80"/>
      <c r="I668" s="80"/>
      <c r="J668" s="26"/>
    </row>
    <row r="669" spans="1:25">
      <c r="A669" s="81"/>
      <c r="B669" s="81"/>
      <c r="C669" s="81"/>
      <c r="D669" s="30"/>
      <c r="E669" s="30"/>
      <c r="F669" s="79"/>
      <c r="G669" s="79"/>
      <c r="H669" s="80"/>
      <c r="I669" s="80"/>
      <c r="J669" s="26"/>
    </row>
    <row r="670" spans="1:25">
      <c r="A670" s="81"/>
      <c r="B670" s="81"/>
      <c r="C670" s="81"/>
      <c r="D670" s="30"/>
      <c r="E670" s="30"/>
      <c r="F670" s="79"/>
      <c r="G670" s="79"/>
      <c r="H670" s="80"/>
      <c r="I670" s="80"/>
      <c r="J670" s="26"/>
    </row>
    <row r="671" spans="1:25">
      <c r="A671" s="81"/>
      <c r="B671" s="81"/>
      <c r="C671" s="81"/>
      <c r="D671" s="30"/>
      <c r="E671" s="30"/>
      <c r="F671" s="79"/>
      <c r="G671" s="79"/>
      <c r="H671" s="80"/>
      <c r="I671" s="80"/>
      <c r="J671" s="26"/>
    </row>
    <row r="672" spans="1:25" s="18" customFormat="1">
      <c r="A672" s="81"/>
      <c r="B672" s="81"/>
      <c r="C672" s="81"/>
      <c r="D672" s="30"/>
      <c r="E672" s="30"/>
      <c r="F672" s="79"/>
      <c r="G672" s="79"/>
      <c r="H672" s="80"/>
      <c r="I672" s="80"/>
      <c r="J672" s="26"/>
      <c r="K672" s="130"/>
      <c r="L672" s="130"/>
      <c r="M672" s="148"/>
      <c r="N672" s="130"/>
      <c r="O672" s="130"/>
      <c r="P672" s="130"/>
      <c r="Q672" s="130"/>
      <c r="R672" s="130"/>
      <c r="S672" s="130"/>
      <c r="T672" s="130"/>
      <c r="U672" s="130"/>
      <c r="V672" s="130"/>
      <c r="W672" s="130"/>
      <c r="X672" s="130"/>
      <c r="Y672" s="130"/>
    </row>
    <row r="673" spans="1:25" s="18" customFormat="1">
      <c r="A673" s="81"/>
      <c r="B673" s="81"/>
      <c r="C673" s="81"/>
      <c r="D673" s="30"/>
      <c r="E673" s="30"/>
      <c r="F673" s="79"/>
      <c r="G673" s="79"/>
      <c r="H673" s="80"/>
      <c r="I673" s="80"/>
      <c r="J673" s="26"/>
      <c r="K673" s="130"/>
      <c r="L673" s="130"/>
      <c r="M673" s="148"/>
      <c r="N673" s="130"/>
      <c r="O673" s="130"/>
      <c r="P673" s="130"/>
      <c r="Q673" s="130"/>
      <c r="R673" s="130"/>
      <c r="S673" s="130"/>
      <c r="T673" s="130"/>
      <c r="U673" s="130"/>
      <c r="V673" s="130"/>
      <c r="W673" s="130"/>
      <c r="X673" s="130"/>
      <c r="Y673" s="130"/>
    </row>
    <row r="674" spans="1:25" s="18" customFormat="1">
      <c r="A674" s="81"/>
      <c r="B674" s="81"/>
      <c r="C674" s="81"/>
      <c r="D674" s="30"/>
      <c r="E674" s="30"/>
      <c r="F674" s="79"/>
      <c r="G674" s="79"/>
      <c r="H674" s="80"/>
      <c r="I674" s="80"/>
      <c r="J674" s="26"/>
      <c r="K674" s="130"/>
      <c r="L674" s="130"/>
      <c r="M674" s="148"/>
      <c r="N674" s="130"/>
      <c r="O674" s="130"/>
      <c r="P674" s="130"/>
      <c r="Q674" s="130"/>
      <c r="R674" s="130"/>
      <c r="S674" s="130"/>
      <c r="T674" s="130"/>
      <c r="U674" s="130"/>
      <c r="V674" s="130"/>
      <c r="W674" s="130"/>
      <c r="X674" s="130"/>
      <c r="Y674" s="130"/>
    </row>
  </sheetData>
  <mergeCells count="40">
    <mergeCell ref="A133:J133"/>
    <mergeCell ref="B68:C68"/>
    <mergeCell ref="B69:C69"/>
    <mergeCell ref="B74:C74"/>
    <mergeCell ref="B76:C76"/>
    <mergeCell ref="A130:J130"/>
    <mergeCell ref="A206:J206"/>
    <mergeCell ref="A136:J136"/>
    <mergeCell ref="A140:J140"/>
    <mergeCell ref="A142:J142"/>
    <mergeCell ref="A145:J145"/>
    <mergeCell ref="A148:J148"/>
    <mergeCell ref="A151:J151"/>
    <mergeCell ref="A154:J154"/>
    <mergeCell ref="A179:J179"/>
    <mergeCell ref="A182:J182"/>
    <mergeCell ref="A184:J184"/>
    <mergeCell ref="A204:J204"/>
    <mergeCell ref="A413:J413"/>
    <mergeCell ref="A208:J208"/>
    <mergeCell ref="A365:J365"/>
    <mergeCell ref="A371:J371"/>
    <mergeCell ref="A373:J373"/>
    <mergeCell ref="A376:J376"/>
    <mergeCell ref="A379:J379"/>
    <mergeCell ref="A381:J381"/>
    <mergeCell ref="A383:J383"/>
    <mergeCell ref="A408:J408"/>
    <mergeCell ref="A410:J410"/>
    <mergeCell ref="A411:J411"/>
    <mergeCell ref="A459:J459"/>
    <mergeCell ref="A462:J462"/>
    <mergeCell ref="A464:J464"/>
    <mergeCell ref="A466:J466"/>
    <mergeCell ref="A416:J416"/>
    <mergeCell ref="A419:J419"/>
    <mergeCell ref="A422:J422"/>
    <mergeCell ref="A424:J424"/>
    <mergeCell ref="A446:J446"/>
    <mergeCell ref="A448:J448"/>
  </mergeCells>
  <pageMargins left="0.7" right="0.7" top="0.75" bottom="0.75" header="0.3" footer="0.3"/>
  <pageSetup paperSize="9" scale="60" orientation="portrait" r:id="rId1"/>
  <headerFooter differentFirst="1">
    <oddHeader>&amp;RPage &amp;P of 13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L4L-SOA 2022</vt:lpstr>
      <vt:lpstr>L4L-FinStatement_2023</vt:lpstr>
      <vt:lpstr>L4L-FinStatement_2024</vt:lpstr>
      <vt:lpstr>L4L-FinStatement_2025</vt:lpstr>
      <vt:lpstr>'L4L-FinStatement_2023'!Print_Area</vt:lpstr>
      <vt:lpstr>'L4L-FinStatement_2024'!Print_Area</vt:lpstr>
      <vt:lpstr>'L4L-FinStatement_2025'!Print_Area</vt:lpstr>
      <vt:lpstr>'L4L-SOA 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HP</cp:lastModifiedBy>
  <cp:lastPrinted>2025-12-22T15:29:12Z</cp:lastPrinted>
  <dcterms:created xsi:type="dcterms:W3CDTF">2025-06-25T13:39:51Z</dcterms:created>
  <dcterms:modified xsi:type="dcterms:W3CDTF">2026-04-03T00:26:27Z</dcterms:modified>
</cp:coreProperties>
</file>